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1"/>
  </bookViews>
  <sheets>
    <sheet name="README" sheetId="1" r:id="rId1"/>
    <sheet name="Summary" sheetId="2" r:id="rId2"/>
    <sheet name="County Data" sheetId="3" r:id="rId3"/>
    <sheet name="Percent Change" sheetId="4" r:id="rId4"/>
    <sheet name="Top 30 Percent" sheetId="5" r:id="rId5"/>
    <sheet name="Bottom 30 Percent" sheetId="6" r:id="rId6"/>
  </sheets>
  <definedNames>
    <definedName name="cdata">'County Data'!$B$5:$BF$308</definedName>
    <definedName name="Countycalcs">'Percent Change'!$A$5:$X$308</definedName>
    <definedName name="_xlnm.Print_Area" localSheetId="2">'County Data'!$B$1:$T$309</definedName>
    <definedName name="_xlnm.Print_Area" localSheetId="1">'Summary'!$A$1:$E$54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<sst xmlns="http://schemas.openxmlformats.org/spreadsheetml/2006/main" count="1733" uniqueCount="593">
  <si>
    <t>Codes</t>
  </si>
  <si>
    <t xml:space="preserve">Border </t>
  </si>
  <si>
    <t>Area</t>
  </si>
  <si>
    <t>Population</t>
  </si>
  <si>
    <t>Nonfarm Employment</t>
  </si>
  <si>
    <t>Unemployment Rate</t>
  </si>
  <si>
    <t>Per capita Personal Income</t>
  </si>
  <si>
    <t>Total Private</t>
  </si>
  <si>
    <t>Agriculture services, forestry, fishing, and other</t>
  </si>
  <si>
    <t>Mining</t>
  </si>
  <si>
    <t>Construction</t>
  </si>
  <si>
    <t>Manufacturing</t>
  </si>
  <si>
    <t>Transportation</t>
  </si>
  <si>
    <t xml:space="preserve">Wholesale Trade </t>
  </si>
  <si>
    <t>Retail Trade</t>
  </si>
  <si>
    <t>Finance, Insurance, and Real Estate</t>
  </si>
  <si>
    <t>Services</t>
  </si>
  <si>
    <t>Government</t>
  </si>
  <si>
    <t>Business Establishments</t>
  </si>
  <si>
    <t>Places &gt;5,000 pop in 2000</t>
  </si>
  <si>
    <t>Tourism Spending</t>
  </si>
  <si>
    <t>Border MSA?</t>
  </si>
  <si>
    <t>Native American Reservations</t>
  </si>
  <si>
    <t>Native American Owned Casinos</t>
  </si>
  <si>
    <t>Interstate Highways</t>
  </si>
  <si>
    <t>Hospital Closures</t>
  </si>
  <si>
    <t>FIPS</t>
  </si>
  <si>
    <t>Beale</t>
  </si>
  <si>
    <t>County name</t>
  </si>
  <si>
    <t>State</t>
  </si>
  <si>
    <t>MSA</t>
  </si>
  <si>
    <t>Bottom(2)</t>
  </si>
  <si>
    <t>(square miles)</t>
  </si>
  <si>
    <t>Total</t>
  </si>
  <si>
    <t>&gt;250 employees</t>
  </si>
  <si>
    <t># of cities</t>
  </si>
  <si>
    <t>Tot Population</t>
  </si>
  <si>
    <t>Housing Units</t>
  </si>
  <si>
    <t>Number</t>
  </si>
  <si>
    <t>Names</t>
  </si>
  <si>
    <t>Name(s)</t>
  </si>
  <si>
    <t>Source:</t>
  </si>
  <si>
    <t>US Census</t>
  </si>
  <si>
    <t>USDA</t>
  </si>
  <si>
    <t>BLS</t>
  </si>
  <si>
    <t>source: www.census.gov</t>
  </si>
  <si>
    <t>Link:</t>
  </si>
  <si>
    <t>http://www.census.gov/population/estimates/metro-city/90mfips.txt</t>
  </si>
  <si>
    <t>http://www.census.gov/prod/www/abs/cbptotal.html</t>
  </si>
  <si>
    <t>link: http://quickfacts.census.gov/hunits/</t>
  </si>
  <si>
    <t>ALGER</t>
  </si>
  <si>
    <t>MI</t>
  </si>
  <si>
    <t>Kewadin Casino - Christmas</t>
  </si>
  <si>
    <t>BARAGA</t>
  </si>
  <si>
    <t>L'anse</t>
  </si>
  <si>
    <t>Ojibwa Casino Resort</t>
  </si>
  <si>
    <t>CHIPPEWA</t>
  </si>
  <si>
    <t>Bay Mills Resort &amp; Cas., Kewadin Cas.-Hotel, Kings Club Casino</t>
  </si>
  <si>
    <t>DELTA</t>
  </si>
  <si>
    <t>DICKINSON</t>
  </si>
  <si>
    <t>GOGEBIC</t>
  </si>
  <si>
    <t>Lac Vieux Desert Casino</t>
  </si>
  <si>
    <t>HOUGHTON</t>
  </si>
  <si>
    <t>IRON</t>
  </si>
  <si>
    <t>KEWEENAW</t>
  </si>
  <si>
    <t>LUCE</t>
  </si>
  <si>
    <t>MACKINAC</t>
  </si>
  <si>
    <t>Kewadin Casino - Hessel, Kewadin Shores Casino</t>
  </si>
  <si>
    <t>MARQUETTE</t>
  </si>
  <si>
    <t>MENOMINEE</t>
  </si>
  <si>
    <t>Potawatomi</t>
  </si>
  <si>
    <t>Chip-In’s Island Resort &amp; Casino</t>
  </si>
  <si>
    <t>ONTONAGON</t>
  </si>
  <si>
    <t>Ontonago</t>
  </si>
  <si>
    <t>SCHOOLCRAFT</t>
  </si>
  <si>
    <t>Kewadin Casino - Manistique</t>
  </si>
  <si>
    <t>AITKIN</t>
  </si>
  <si>
    <t>MN</t>
  </si>
  <si>
    <t>Sandy lake band</t>
  </si>
  <si>
    <t>ANOKA</t>
  </si>
  <si>
    <t>BECKER</t>
  </si>
  <si>
    <t>White Earth</t>
  </si>
  <si>
    <t>BELTRAMI</t>
  </si>
  <si>
    <t>Leech &amp; red lake</t>
  </si>
  <si>
    <t>Northern Lights Casino, Seven Clans Casino Red Lake</t>
  </si>
  <si>
    <t>BENTON</t>
  </si>
  <si>
    <t>BIG STONE</t>
  </si>
  <si>
    <t>BLUE EARTH</t>
  </si>
  <si>
    <t>BROWN</t>
  </si>
  <si>
    <t>Comfrey Hospital</t>
  </si>
  <si>
    <t>CARLTON</t>
  </si>
  <si>
    <t>Fond Du Lac</t>
  </si>
  <si>
    <t>Black Bear Casino &amp; Hotel</t>
  </si>
  <si>
    <t>CARVER</t>
  </si>
  <si>
    <t>CASS</t>
  </si>
  <si>
    <t xml:space="preserve">Leech lake </t>
  </si>
  <si>
    <t>Palace Casino Hotel, Shooting Star Casino &amp; Hotel</t>
  </si>
  <si>
    <t>CHISAGO</t>
  </si>
  <si>
    <t>Chisago Health Services, Rush City Hospital</t>
  </si>
  <si>
    <t>CLAY</t>
  </si>
  <si>
    <t>CLEARWATER</t>
  </si>
  <si>
    <t>White Earth &amp; red Lake</t>
  </si>
  <si>
    <t>COOK</t>
  </si>
  <si>
    <t>Grand Portage</t>
  </si>
  <si>
    <t>Grand Portage Lodge &amp; Casino</t>
  </si>
  <si>
    <t>COTTONWOOD</t>
  </si>
  <si>
    <t>Mountain Lake Community Hospital, Comfrey Hos.</t>
  </si>
  <si>
    <t>CROW WING</t>
  </si>
  <si>
    <t>Mille Lacs</t>
  </si>
  <si>
    <t>DAKOTA</t>
  </si>
  <si>
    <t>35, 94</t>
  </si>
  <si>
    <t>Healtheast Devine Redeemer Hospital</t>
  </si>
  <si>
    <t>DODGE</t>
  </si>
  <si>
    <t>DOUGLAS</t>
  </si>
  <si>
    <t>FARIBAULT</t>
  </si>
  <si>
    <t>Wells Hospital</t>
  </si>
  <si>
    <t>FILLMORE</t>
  </si>
  <si>
    <t>Community Memorial Hospital, Harmony Comm. Hos.</t>
  </si>
  <si>
    <t>FREEBORN</t>
  </si>
  <si>
    <t>35, 90</t>
  </si>
  <si>
    <t>GOODHUE</t>
  </si>
  <si>
    <t>Prairie Island</t>
  </si>
  <si>
    <t>Treasure Island Casino</t>
  </si>
  <si>
    <t>Lake City Hospital</t>
  </si>
  <si>
    <t>GRANT</t>
  </si>
  <si>
    <t>HENNEPIN</t>
  </si>
  <si>
    <t>HOUSTON</t>
  </si>
  <si>
    <t>HUBBARD</t>
  </si>
  <si>
    <t>ISANTI</t>
  </si>
  <si>
    <t>ITASCA</t>
  </si>
  <si>
    <t>Deer creek &amp; Leech</t>
  </si>
  <si>
    <t>White Oak Casino</t>
  </si>
  <si>
    <t>JACKSON</t>
  </si>
  <si>
    <t>Heron Lake Municipal Hos., Lakefield Municipal Hos.</t>
  </si>
  <si>
    <t>KANABEC</t>
  </si>
  <si>
    <t>KANDIYOHI</t>
  </si>
  <si>
    <t>KITTSON</t>
  </si>
  <si>
    <t>Karlstad Memorial Hospital</t>
  </si>
  <si>
    <t>KOOCHICHING</t>
  </si>
  <si>
    <t>Red lake &amp; Bois fort</t>
  </si>
  <si>
    <t>LAC QUI PARLE</t>
  </si>
  <si>
    <t>LAKE</t>
  </si>
  <si>
    <t>LAKE OF THE WOODS</t>
  </si>
  <si>
    <t xml:space="preserve">Red lake </t>
  </si>
  <si>
    <t>LE SUEUR</t>
  </si>
  <si>
    <t>LINCOLN</t>
  </si>
  <si>
    <t>LYON</t>
  </si>
  <si>
    <t>MCLEOD</t>
  </si>
  <si>
    <t>MAHNOMEN</t>
  </si>
  <si>
    <t>MARSHALL</t>
  </si>
  <si>
    <t>MARTIN</t>
  </si>
  <si>
    <t>Trimont Community Hospital</t>
  </si>
  <si>
    <t>MEEKER</t>
  </si>
  <si>
    <t>MILLE LACS</t>
  </si>
  <si>
    <t>Fairview Milica Hospital</t>
  </si>
  <si>
    <t>MORRISON</t>
  </si>
  <si>
    <t>MOWER</t>
  </si>
  <si>
    <t>MURRAY</t>
  </si>
  <si>
    <t>NICOLLET</t>
  </si>
  <si>
    <t>NOBLES</t>
  </si>
  <si>
    <t>Grand Casino Mile Lacs</t>
  </si>
  <si>
    <t>NORMAN</t>
  </si>
  <si>
    <t>OLMSTED</t>
  </si>
  <si>
    <t>OTTER TAIL</t>
  </si>
  <si>
    <t>Parkers Prairie District Hos., Pelican Valley Hos.</t>
  </si>
  <si>
    <t>PENNINGTON</t>
  </si>
  <si>
    <t>Seven Clans Casino Thief River Falls</t>
  </si>
  <si>
    <t>PINE</t>
  </si>
  <si>
    <t>Grand Casino Hinckley</t>
  </si>
  <si>
    <t>PIPESTONE</t>
  </si>
  <si>
    <t>POLK</t>
  </si>
  <si>
    <t>POPE</t>
  </si>
  <si>
    <t>RAMSEY</t>
  </si>
  <si>
    <t>Healtheast Midway Hospital</t>
  </si>
  <si>
    <t>RED LAKE</t>
  </si>
  <si>
    <t>Seven Clans Casino Red Lake</t>
  </si>
  <si>
    <t>REDWOOD</t>
  </si>
  <si>
    <t xml:space="preserve">Lower Sioux </t>
  </si>
  <si>
    <t>RENVILLE</t>
  </si>
  <si>
    <t>Jackpot Junction Casino Hotel</t>
  </si>
  <si>
    <t>RICE</t>
  </si>
  <si>
    <t>ROCK</t>
  </si>
  <si>
    <t>ROSEAU</t>
  </si>
  <si>
    <t>Seven Clans Casino Warroad</t>
  </si>
  <si>
    <t>Greenbush Community Hospital</t>
  </si>
  <si>
    <t>ST. LOUIS</t>
  </si>
  <si>
    <t>Bois fort &amp; Fond Du Lac</t>
  </si>
  <si>
    <t>Fond-du-Luth Casino, Fortune City Resort/Casino</t>
  </si>
  <si>
    <t>Eveleth Hospital</t>
  </si>
  <si>
    <t>SCOTT</t>
  </si>
  <si>
    <t>Shapkopee Mdewakanton</t>
  </si>
  <si>
    <t>Little Six Casino, Mystic Lake Casino Hotel, CanterBury Park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</si>
  <si>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</si>
  <si>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</si>
  <si>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</si>
  <si>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</si>
  <si>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</si>
  <si>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</si>
  <si>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</si>
  <si>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</si>
  <si>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</si>
  <si>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</si>
  <si>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</si>
  <si>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</si>
  <si>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District Memorial Hospital</t>
  </si>
  <si>
    <t>WATONWAN</t>
  </si>
  <si>
    <t>WILKIN</t>
  </si>
  <si>
    <t>WINONA</t>
  </si>
  <si>
    <t>WRIGHT</t>
  </si>
  <si>
    <t>YELLOW MEDICINE</t>
  </si>
  <si>
    <t>Upper sioux</t>
  </si>
  <si>
    <t>Firely Creek Casino</t>
  </si>
  <si>
    <t>BEAVERHEAD</t>
  </si>
  <si>
    <t>MT</t>
  </si>
  <si>
    <t>BIG Horn</t>
  </si>
  <si>
    <t>Crow and Northern Cheyenne</t>
  </si>
  <si>
    <t>Little Big Horn Casino</t>
  </si>
  <si>
    <t>BLAINE</t>
  </si>
  <si>
    <t>Fort Belknap</t>
  </si>
  <si>
    <t>BROADWATER</t>
  </si>
  <si>
    <t>CARBON</t>
  </si>
  <si>
    <t>CARTER</t>
  </si>
  <si>
    <t>CASCADE</t>
  </si>
  <si>
    <t>CHOUTEAU</t>
  </si>
  <si>
    <t xml:space="preserve">Rocky Boy's </t>
  </si>
  <si>
    <t>Big Sandy Medical Center, Missouri River Med. Ctr</t>
  </si>
  <si>
    <t>CUSTER</t>
  </si>
  <si>
    <t>DANIELS</t>
  </si>
  <si>
    <t>Fort Peck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</si>
  <si>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</si>
  <si>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</si>
  <si>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</si>
  <si>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</si>
  <si>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</si>
  <si>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</si>
  <si>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</si>
  <si>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</si>
  <si>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Blackfeet</t>
  </si>
  <si>
    <t>GOLDEN VALLEY</t>
  </si>
  <si>
    <t>GRANITE</t>
  </si>
  <si>
    <t>Granite County Memorial Hospital</t>
  </si>
  <si>
    <t>HILL</t>
  </si>
  <si>
    <t>4 C's Café &amp; Casino</t>
  </si>
  <si>
    <t>JEFFERSON</t>
  </si>
  <si>
    <t>15, 90</t>
  </si>
  <si>
    <t>JUDITH BASIN</t>
  </si>
  <si>
    <t>Flat head</t>
  </si>
  <si>
    <t>KwaTaqNuk Casino Resort</t>
  </si>
  <si>
    <t>LEWIS AND CLARK</t>
  </si>
  <si>
    <t>LIBERTY</t>
  </si>
  <si>
    <t>MADISON</t>
  </si>
  <si>
    <t>MCCONE</t>
  </si>
  <si>
    <t>McCone County Hospital</t>
  </si>
  <si>
    <t>MEAGHER</t>
  </si>
  <si>
    <t>Mountainview Memorial Hospital</t>
  </si>
  <si>
    <t>MINERAL</t>
  </si>
  <si>
    <t>MISSOULA</t>
  </si>
  <si>
    <t>MUSSELSHELL</t>
  </si>
  <si>
    <t>PARK</t>
  </si>
  <si>
    <t>PETROLEUM</t>
  </si>
  <si>
    <t>PHILLIPS</t>
  </si>
  <si>
    <t>Phillips County Hospital</t>
  </si>
  <si>
    <t>PONDERA</t>
  </si>
  <si>
    <t>POWDER RIVER</t>
  </si>
  <si>
    <t>PRAIRIE</t>
  </si>
  <si>
    <t>Prairie Community Hospital</t>
  </si>
  <si>
    <t>RAVALLI</t>
  </si>
  <si>
    <t>RICHLAND</t>
  </si>
  <si>
    <t>ROOSEVELT</t>
  </si>
  <si>
    <t>Silverwolf Casino</t>
  </si>
  <si>
    <t>Roosevelt Memorial Hospital</t>
  </si>
  <si>
    <t>ROSEBUD</t>
  </si>
  <si>
    <t>Northern Cheyenne</t>
  </si>
  <si>
    <t>Charging Horse Casino</t>
  </si>
  <si>
    <t>SANDERS</t>
  </si>
  <si>
    <t>POWELL</t>
  </si>
  <si>
    <t>SHERIDAN</t>
  </si>
  <si>
    <t>SILVER BOW</t>
  </si>
  <si>
    <t>STILLWATER</t>
  </si>
  <si>
    <t>SWEET GRASS</t>
  </si>
  <si>
    <t>Sweet Grass Community Hospital</t>
  </si>
  <si>
    <t>TETON</t>
  </si>
  <si>
    <t>TOOLE</t>
  </si>
  <si>
    <t>TREASURE</t>
  </si>
  <si>
    <t>VALLEY</t>
  </si>
  <si>
    <t>WHEATLAND</t>
  </si>
  <si>
    <t>WIBAUX</t>
  </si>
  <si>
    <t>YELLOWSTONE</t>
  </si>
  <si>
    <t>Crow</t>
  </si>
  <si>
    <t>90, 94</t>
  </si>
  <si>
    <t>ADAMS</t>
  </si>
  <si>
    <t>ND</t>
  </si>
  <si>
    <t>BARNES</t>
  </si>
  <si>
    <t>BENSON</t>
  </si>
  <si>
    <t>Devils Lake Sioux</t>
  </si>
  <si>
    <t xml:space="preserve">Spirit Lake Casino &amp; Resort </t>
  </si>
  <si>
    <t>BILLINGS</t>
  </si>
  <si>
    <t>BOTTINEAU</t>
  </si>
  <si>
    <t>BOWMAN</t>
  </si>
  <si>
    <t>BURKE</t>
  </si>
  <si>
    <t>BURLEIGH</t>
  </si>
  <si>
    <t xml:space="preserve">Dakota Magic Casino </t>
  </si>
  <si>
    <t>94, 29</t>
  </si>
  <si>
    <t>Heartland Medical Center</t>
  </si>
  <si>
    <t>CAVALIER</t>
  </si>
  <si>
    <t>DICKEY</t>
  </si>
  <si>
    <t>Dickey County Memorial Hospital</t>
  </si>
  <si>
    <t>DIVIDE</t>
  </si>
  <si>
    <t>DUNN</t>
  </si>
  <si>
    <t>Fort Berthoid</t>
  </si>
  <si>
    <t>EDDY</t>
  </si>
  <si>
    <t>City Hospital</t>
  </si>
  <si>
    <t>EMMONS</t>
  </si>
  <si>
    <t>FOSTER</t>
  </si>
  <si>
    <t>Golden Valley County Hospital</t>
  </si>
  <si>
    <t>GRAND FORKS</t>
  </si>
  <si>
    <t>GRIGGS</t>
  </si>
  <si>
    <t>HETTINGER</t>
  </si>
  <si>
    <t>KIDDER</t>
  </si>
  <si>
    <t>LA 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</si>
  <si>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</si>
  <si>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</si>
  <si>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</si>
  <si>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</si>
  <si>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</si>
  <si>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</si>
  <si>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</si>
  <si>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</si>
  <si>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 xml:space="preserve">Four Bears Casino &amp; Lodge </t>
  </si>
  <si>
    <t>NELSON</t>
  </si>
  <si>
    <t>OLIVER</t>
  </si>
  <si>
    <t>PEMBINA</t>
  </si>
  <si>
    <t>PIERCE</t>
  </si>
  <si>
    <t>RANSOM</t>
  </si>
  <si>
    <t>Renville-Bottineau Hospital</t>
  </si>
  <si>
    <t>St. Gerard's Community Hospital</t>
  </si>
  <si>
    <t>ROLETTE</t>
  </si>
  <si>
    <t xml:space="preserve">Turtle Mountain </t>
  </si>
  <si>
    <t xml:space="preserve">Sky Dancer Hotel &amp; Casino, Turtle Mountain Chippewa Mini-Casino </t>
  </si>
  <si>
    <t>SARGENT</t>
  </si>
  <si>
    <t>SIOUX</t>
  </si>
  <si>
    <t>Standing Rock</t>
  </si>
  <si>
    <t xml:space="preserve">Prairie Knights Casino &amp; Lodge </t>
  </si>
  <si>
    <t>SLOPE</t>
  </si>
  <si>
    <t>STARK</t>
  </si>
  <si>
    <t>STUTSMAN</t>
  </si>
  <si>
    <t>TOWNER</t>
  </si>
  <si>
    <t>TRAILL</t>
  </si>
  <si>
    <t>WALSH</t>
  </si>
  <si>
    <t>WARD</t>
  </si>
  <si>
    <t>Medcenter One Mandan</t>
  </si>
  <si>
    <t>WELLS</t>
  </si>
  <si>
    <t>WILLIAMS</t>
  </si>
  <si>
    <t>AURORA</t>
  </si>
  <si>
    <t>SD</t>
  </si>
  <si>
    <t>BEADLE</t>
  </si>
  <si>
    <t>BENNETT</t>
  </si>
  <si>
    <t>BON HOMME</t>
  </si>
  <si>
    <t>BROOKINGS</t>
  </si>
  <si>
    <t>BRULE</t>
  </si>
  <si>
    <t>BUFFALO</t>
  </si>
  <si>
    <t>Crow Creek</t>
  </si>
  <si>
    <t>Lode Star Casino</t>
  </si>
  <si>
    <t>BUTTE</t>
  </si>
  <si>
    <t>Belle Fourche Health Care Center</t>
  </si>
  <si>
    <t>CAMPBELL</t>
  </si>
  <si>
    <t>CHARLES MIX</t>
  </si>
  <si>
    <t>Yankton</t>
  </si>
  <si>
    <t>Fort Randall Casino</t>
  </si>
  <si>
    <t>CLARK</t>
  </si>
  <si>
    <t>CODINGTON</t>
  </si>
  <si>
    <t>Dakota Sioux Casino</t>
  </si>
  <si>
    <t>CORSON</t>
  </si>
  <si>
    <t xml:space="preserve">Standing Rock </t>
  </si>
  <si>
    <t>DAVISON</t>
  </si>
  <si>
    <t>Methodist Hospital</t>
  </si>
  <si>
    <t>DAY</t>
  </si>
  <si>
    <t>DEUEL</t>
  </si>
  <si>
    <t>DEWEY</t>
  </si>
  <si>
    <t>Cheyenne River</t>
  </si>
  <si>
    <t>EDMUNDS</t>
  </si>
  <si>
    <t>FALL RIVER</t>
  </si>
  <si>
    <t>Southern Hills Hospital</t>
  </si>
  <si>
    <t>FAULK</t>
  </si>
  <si>
    <t>GREGORY</t>
  </si>
  <si>
    <t>HAAKON</t>
  </si>
  <si>
    <t>HAMLIN</t>
  </si>
  <si>
    <t>Estelline Community Hospital</t>
  </si>
  <si>
    <t>HAND</t>
  </si>
  <si>
    <t>HANSON</t>
  </si>
  <si>
    <t>HARDING</t>
  </si>
  <si>
    <t>HUGHES</t>
  </si>
  <si>
    <t>HUTCHINSON</t>
  </si>
  <si>
    <t>HYDE</t>
  </si>
  <si>
    <t>Pine Ridge</t>
  </si>
  <si>
    <t>JERAULD</t>
  </si>
  <si>
    <t>JONES</t>
  </si>
  <si>
    <t>KINGSBURY</t>
  </si>
  <si>
    <t>LAWRENCE</t>
  </si>
  <si>
    <t>Casinos, hotels, gaming complexes</t>
  </si>
  <si>
    <t>LYMAN</t>
  </si>
  <si>
    <t>Lower Brule</t>
  </si>
  <si>
    <t>Golden Buffalo Casino</t>
  </si>
  <si>
    <t>MCCOOK</t>
  </si>
  <si>
    <t>MCPHERSON</t>
  </si>
  <si>
    <t>MEADE</t>
  </si>
  <si>
    <t>MELLETTE</t>
  </si>
  <si>
    <t>MINER</t>
  </si>
  <si>
    <t>MINNEHAHA</t>
  </si>
  <si>
    <t>90, 29</t>
  </si>
  <si>
    <t>MOODY</t>
  </si>
  <si>
    <t>Royal River Casino Bingo &amp; Motel</t>
  </si>
  <si>
    <t>PERKINS</t>
  </si>
  <si>
    <t>POTTER</t>
  </si>
  <si>
    <t>ROBERTS</t>
  </si>
  <si>
    <t>Dakota Connection</t>
  </si>
  <si>
    <t>SANBORN</t>
  </si>
  <si>
    <t>SHANNON</t>
  </si>
  <si>
    <t>Prairie Wind Casino</t>
  </si>
  <si>
    <t>SPINK</t>
  </si>
  <si>
    <t>STANLEY</t>
  </si>
  <si>
    <t>SULLY</t>
  </si>
  <si>
    <t>Rosebud</t>
  </si>
  <si>
    <t>TRIPP</t>
  </si>
  <si>
    <t>TURNER</t>
  </si>
  <si>
    <t>UNION</t>
  </si>
  <si>
    <t>WALWORTH</t>
  </si>
  <si>
    <t>Grand River Casino</t>
  </si>
  <si>
    <t>YANKTON</t>
  </si>
  <si>
    <t>ZIEBACH</t>
  </si>
  <si>
    <t>ASHLAND</t>
  </si>
  <si>
    <t>WI</t>
  </si>
  <si>
    <t>Bad River</t>
  </si>
  <si>
    <t>Bad River Lodge &amp; Casino</t>
  </si>
  <si>
    <t>BARRON</t>
  </si>
  <si>
    <t>St. Croix Casino &amp; Hotel</t>
  </si>
  <si>
    <t>BAYFIELD</t>
  </si>
  <si>
    <t>Red Cliff</t>
  </si>
  <si>
    <t>Isle Vista Casino</t>
  </si>
  <si>
    <t>BURNETT</t>
  </si>
  <si>
    <t>Hole In The Wall Casino &amp; Hotel</t>
  </si>
  <si>
    <t>Lake of the Torches Resort/Casino</t>
  </si>
  <si>
    <t>EAU CLAIRE</t>
  </si>
  <si>
    <t>FLORENCE</t>
  </si>
  <si>
    <t>FOREST</t>
  </si>
  <si>
    <t>Potawatomi &amp; Mole Lake</t>
  </si>
  <si>
    <t>Mole Lake/Regency Casino, Potawatomi Bingo</t>
  </si>
  <si>
    <t>Bad River &amp; Lac Du Flambeau</t>
  </si>
  <si>
    <t>LACROSSE</t>
  </si>
  <si>
    <t>ONEIDA</t>
  </si>
  <si>
    <t>PEPIN</t>
  </si>
  <si>
    <t>Indian Health Medical Center</t>
  </si>
  <si>
    <t>PRICE</t>
  </si>
  <si>
    <t>RUSK</t>
  </si>
  <si>
    <t>ST. CROIX</t>
  </si>
  <si>
    <t>SAWYER</t>
  </si>
  <si>
    <t>La Courte Oreilles</t>
  </si>
  <si>
    <t xml:space="preserve">Grindstone Creek Casino, LCO Casino </t>
  </si>
  <si>
    <t>TAYLOR</t>
  </si>
  <si>
    <t>TREMPEALEAU</t>
  </si>
  <si>
    <t>VILAS</t>
  </si>
  <si>
    <t>Lac Du Flambeau</t>
  </si>
  <si>
    <t>WASHBURN</t>
  </si>
  <si>
    <t>Ninth District</t>
  </si>
  <si>
    <t>All Counties</t>
  </si>
  <si>
    <t>1990-2000</t>
  </si>
  <si>
    <t>1990-2000 Per capita</t>
  </si>
  <si>
    <t>Index:</t>
  </si>
  <si>
    <t>Top (1)</t>
  </si>
  <si>
    <t>Unemployment rate</t>
  </si>
  <si>
    <t>Personal Income</t>
  </si>
  <si>
    <t>Density</t>
  </si>
  <si>
    <t xml:space="preserve">Gov't/Total </t>
  </si>
  <si>
    <t>Mfg/Total</t>
  </si>
  <si>
    <t>County</t>
  </si>
  <si>
    <t>Bottom (2)</t>
  </si>
  <si>
    <t>Percent change</t>
  </si>
  <si>
    <t>Rank</t>
  </si>
  <si>
    <t>Change</t>
  </si>
  <si>
    <t>3 ranks</t>
  </si>
  <si>
    <t>(Pop/Sq Miles)</t>
  </si>
  <si>
    <t>Employment</t>
  </si>
  <si>
    <t>Ninth Federal Reserve District</t>
  </si>
  <si>
    <t>All</t>
  </si>
  <si>
    <t>Non-MSA</t>
  </si>
  <si>
    <t>Number of Hospital Closures (1990-2000)</t>
  </si>
  <si>
    <t>Number of Native American Reservations (2000)</t>
  </si>
  <si>
    <t>Number of Interstate Highways (2000)</t>
  </si>
  <si>
    <t>Square Miles</t>
  </si>
  <si>
    <t>Not Applicable</t>
  </si>
  <si>
    <t>OLDTop(1)</t>
  </si>
  <si>
    <t>Universities and Colleges</t>
  </si>
  <si>
    <t>Lake Superior State U</t>
  </si>
  <si>
    <t>Michigan Tech U</t>
  </si>
  <si>
    <t>Northern Michigan U</t>
  </si>
  <si>
    <t>Bemidji State U</t>
  </si>
  <si>
    <t>MN State U -- Mankato</t>
  </si>
  <si>
    <t>Martin Luther College</t>
  </si>
  <si>
    <t>MN State Colleg --SE Technical--Red Wing</t>
  </si>
  <si>
    <t>Southwest State U</t>
  </si>
  <si>
    <t>Gustavus Adolphus College</t>
  </si>
  <si>
    <t>U of M --Crookston</t>
  </si>
  <si>
    <t>Carleton College, St. Olaf College</t>
  </si>
  <si>
    <t>College of St. Benedict</t>
  </si>
  <si>
    <t>U of M --Morris</t>
  </si>
  <si>
    <t>Globe College</t>
  </si>
  <si>
    <t>St. Mary's University of MN, Winona State U</t>
  </si>
  <si>
    <t>U of MT -- Western</t>
  </si>
  <si>
    <t>MT State U -- Bozeman</t>
  </si>
  <si>
    <t>MT State U -- Northern</t>
  </si>
  <si>
    <t>MT Tech of the U of MT</t>
  </si>
  <si>
    <t>Valley City State U</t>
  </si>
  <si>
    <t>ND State College of Science</t>
  </si>
  <si>
    <t>Dickinson State U</t>
  </si>
  <si>
    <t>Jamestown College</t>
  </si>
  <si>
    <t>Mayville State U</t>
  </si>
  <si>
    <t>Minot State U</t>
  </si>
  <si>
    <t>SD State U</t>
  </si>
  <si>
    <t>Northern State U</t>
  </si>
  <si>
    <t>U of SD</t>
  </si>
  <si>
    <t>Dakota State U</t>
  </si>
  <si>
    <t>Black Hills State U</t>
  </si>
  <si>
    <t>Mount Marty College</t>
  </si>
  <si>
    <t>Northland College</t>
  </si>
  <si>
    <t>U of WI --Superior</t>
  </si>
  <si>
    <t>U of WI -- Stout</t>
  </si>
  <si>
    <t>U of WI --La Crosse, Viterbo U</t>
  </si>
  <si>
    <t>U of WI -- River Falls</t>
  </si>
  <si>
    <t>Mount Senario College</t>
  </si>
  <si>
    <t>BIG HORN</t>
  </si>
  <si>
    <t>Not Available</t>
  </si>
  <si>
    <t>Carroll College,HelenaCollege of Tech</t>
  </si>
  <si>
    <t>Williston State College</t>
  </si>
  <si>
    <t>Lake Region State College</t>
  </si>
  <si>
    <t>Dakota Wesleyan U</t>
  </si>
  <si>
    <t xml:space="preserve"> to total population (2000)</t>
  </si>
  <si>
    <t>Pop in cities/towns over 5,000</t>
  </si>
  <si>
    <t>Top</t>
  </si>
  <si>
    <t>Bottom</t>
  </si>
  <si>
    <t>Per Household</t>
  </si>
  <si>
    <t>Population in Thousands (2000)</t>
  </si>
  <si>
    <t xml:space="preserve">Counties </t>
  </si>
  <si>
    <t>Population Density -- Persons per Square Mile (2000)</t>
  </si>
  <si>
    <t>Bordering an MSA County (1990 Definition of MSA)</t>
  </si>
  <si>
    <t>Number of Univeristies and Colleges</t>
  </si>
  <si>
    <t xml:space="preserve">each county divided the total number of counties. Counties are not weighted by </t>
  </si>
  <si>
    <t>Rural Census Summary*</t>
  </si>
  <si>
    <t>Percent with a Business Establishment with over 250 Employees**</t>
  </si>
  <si>
    <t xml:space="preserve">*Calculations use a simple average, that is the sum of variables in </t>
  </si>
  <si>
    <t>population or other variable.</t>
  </si>
  <si>
    <t>Percent</t>
  </si>
  <si>
    <t>Per Capita</t>
  </si>
  <si>
    <t>Percent with a Hospital Closure (1990-2000)</t>
  </si>
  <si>
    <t>Percent with a Native American Reservations (2000)</t>
  </si>
  <si>
    <t>Percent with an Interstate Highway (2000)</t>
  </si>
  <si>
    <t>Percent with a University or College (2000)</t>
  </si>
  <si>
    <t>Number of Native American-owned Casinos (2000)</t>
  </si>
  <si>
    <t>Number of Business Establishments with over 250 Employees</t>
  </si>
  <si>
    <t>Percent with a City over 5,000 in Population (2000)</t>
  </si>
  <si>
    <t>Number of Cities over 5,000 in Population (2000)</t>
  </si>
  <si>
    <t>Population in Cities over 5,000 as a Percent of Total Population (2000)</t>
  </si>
  <si>
    <t>Population per Business Establishment (2000)</t>
  </si>
  <si>
    <t>Nonfarm</t>
  </si>
  <si>
    <t>Retail</t>
  </si>
  <si>
    <t>Trade</t>
  </si>
  <si>
    <t>Percent with a Native American-owned Casino (2000)</t>
  </si>
  <si>
    <t>Transportation and Public Utilities</t>
  </si>
  <si>
    <t>Population per Housing Unit (2000)</t>
  </si>
  <si>
    <t xml:space="preserve">         =1</t>
  </si>
  <si>
    <t>The following worksheets include:</t>
  </si>
  <si>
    <t>2. County Data -- complete list of data</t>
  </si>
  <si>
    <t>3. Percent Change -- data derived from calculations</t>
  </si>
  <si>
    <t>4. Top 30 Percent -- counties in top 30 percent in both percent change in</t>
  </si>
  <si>
    <t xml:space="preserve">                              population and per capita personal income, 1990-2000</t>
  </si>
  <si>
    <t>5. Bottom 30 Percent -- counties in bottom 30 percent in both percent change in</t>
  </si>
  <si>
    <t xml:space="preserve">                                   population and per capita personal income, 1990-2000</t>
  </si>
  <si>
    <t>Percentage</t>
  </si>
  <si>
    <t>Point Change</t>
  </si>
  <si>
    <t xml:space="preserve">Per Business </t>
  </si>
  <si>
    <t>Establishment</t>
  </si>
  <si>
    <t>1. Summary -- aggregate statistics</t>
  </si>
  <si>
    <t>Sources:</t>
  </si>
  <si>
    <t xml:space="preserve">Regional Economic Information System      </t>
  </si>
  <si>
    <t xml:space="preserve">U.S. Census Bureau                             </t>
  </si>
  <si>
    <t xml:space="preserve">www.census.gov    </t>
  </si>
  <si>
    <t xml:space="preserve">Bureau of Labor Statistics                </t>
  </si>
  <si>
    <t>www.bls.gov</t>
  </si>
  <si>
    <t xml:space="preserve">Bureau of Economic Analysis            </t>
  </si>
  <si>
    <t>www.bea.gov</t>
  </si>
  <si>
    <t>fisher.lib.virginia.edu/reis/</t>
  </si>
  <si>
    <t>Rural Census Data</t>
  </si>
  <si>
    <t>Government Employment as a Percent of Nonfarm  Employment (2000)</t>
  </si>
  <si>
    <t>Manufacturing Employment as a Percent of Nonfarm Employment (2000)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</si>
</sst>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0.0%"/>
    <numFmt numFmtId="168" formatCode="_(* #,##0.000_);_(* \(#,##0.000\);_(* &quot;-&quot;??_);_(@_)"/>
    <numFmt numFmtId="169" formatCode="#,##0.0_);\(#,##0.0\)"/>
    <numFmt numFmtId="170" formatCode="#,##0.0"/>
    <numFmt numFmtId="171" formatCode="0.000"/>
    <numFmt numFmtId="172" formatCode="_(* #,##0.000_);_(* \(#,##0.000\);_(* &quot;-&quot;???_);_(@_)"/>
    <numFmt numFmtId="173" formatCode="0.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_(* #,##0.0000_);_(* \(#,##0.0000\);_(* &quot;-&quot;??_);_(@_)"/>
    <numFmt numFmtId="181" formatCode="_(* #,##0.0_);_(* \(#,##0.0\);_(* &quot;-&quot;??_);_(@_)"/>
    <numFmt numFmtId="182" formatCode="_(&quot;$&quot;* #,##0.0_);_(&quot;$&quot;* \(#,##0.0\);_(&quot;$&quot;* &quot;-&quot;??_);_(@_)"/>
    <numFmt numFmtId="183" formatCode="_(* #,##0.0_);_(* \(#,##0.0\);_(* &quot;-&quot;?_);_(@_)"/>
    <numFmt numFmtId="184" formatCode="0.00_)"/>
  </numFmts>
  <fonts count="8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6" xfId="15" applyNumberFormat="1" applyFont="1" applyBorder="1" applyAlignment="1">
      <alignment horizontal="left"/>
    </xf>
    <xf numFmtId="0" fontId="1" fillId="0" borderId="9" xfId="15" applyNumberFormat="1" applyFont="1" applyBorder="1" applyAlignment="1">
      <alignment horizontal="left"/>
    </xf>
    <xf numFmtId="0" fontId="1" fillId="0" borderId="7" xfId="15" applyNumberFormat="1" applyFont="1" applyBorder="1" applyAlignment="1">
      <alignment horizontal="left"/>
    </xf>
    <xf numFmtId="164" fontId="1" fillId="0" borderId="6" xfId="15" applyNumberFormat="1" applyFont="1" applyBorder="1" applyAlignment="1">
      <alignment horizontal="left"/>
    </xf>
    <xf numFmtId="164" fontId="1" fillId="0" borderId="7" xfId="15" applyNumberFormat="1" applyFont="1" applyBorder="1" applyAlignment="1">
      <alignment horizontal="left"/>
    </xf>
    <xf numFmtId="164" fontId="1" fillId="0" borderId="0" xfId="15" applyNumberFormat="1" applyFont="1" applyBorder="1" applyAlignment="1">
      <alignment horizontal="left"/>
    </xf>
    <xf numFmtId="164" fontId="1" fillId="0" borderId="0" xfId="15" applyNumberFormat="1" applyFont="1" applyAlignment="1">
      <alignment horizontal="left"/>
    </xf>
    <xf numFmtId="164" fontId="1" fillId="0" borderId="9" xfId="15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2" fillId="0" borderId="0" xfId="15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15" applyNumberFormat="1" applyAlignment="1" applyProtection="1">
      <alignment/>
      <protection/>
    </xf>
    <xf numFmtId="164" fontId="0" fillId="0" borderId="0" xfId="15" applyNumberFormat="1" applyFont="1" applyAlignment="1">
      <alignment/>
    </xf>
    <xf numFmtId="165" fontId="0" fillId="0" borderId="0" xfId="17" applyNumberFormat="1" applyFont="1" applyAlignment="1">
      <alignment/>
    </xf>
    <xf numFmtId="164" fontId="0" fillId="0" borderId="0" xfId="15" applyNumberFormat="1" applyAlignment="1">
      <alignment/>
    </xf>
    <xf numFmtId="3" fontId="0" fillId="0" borderId="10" xfId="0" applyNumberFormat="1" applyBorder="1" applyAlignment="1">
      <alignment horizontal="right" wrapText="1"/>
    </xf>
    <xf numFmtId="164" fontId="0" fillId="0" borderId="0" xfId="15" applyNumberFormat="1" applyFont="1" applyAlignment="1" applyProtection="1">
      <alignment horizontal="left"/>
      <protection/>
    </xf>
    <xf numFmtId="3" fontId="0" fillId="0" borderId="7" xfId="0" applyNumberFormat="1" applyBorder="1" applyAlignment="1">
      <alignment horizontal="right" wrapText="1"/>
    </xf>
    <xf numFmtId="166" fontId="0" fillId="0" borderId="0" xfId="0" applyNumberFormat="1" applyFont="1" applyAlignment="1" applyProtection="1">
      <alignment/>
      <protection locked="0"/>
    </xf>
    <xf numFmtId="0" fontId="0" fillId="0" borderId="7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wrapText="1"/>
    </xf>
    <xf numFmtId="164" fontId="0" fillId="0" borderId="0" xfId="15" applyNumberFormat="1" applyAlignment="1" applyProtection="1">
      <alignment horizontal="right"/>
      <protection/>
    </xf>
    <xf numFmtId="0" fontId="0" fillId="0" borderId="0" xfId="0" applyFont="1" applyAlignment="1">
      <alignment horizontal="right"/>
    </xf>
    <xf numFmtId="37" fontId="0" fillId="0" borderId="0" xfId="0" applyNumberFormat="1" applyAlignment="1" applyProtection="1">
      <alignment/>
      <protection/>
    </xf>
    <xf numFmtId="164" fontId="0" fillId="0" borderId="0" xfId="15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7" fontId="0" fillId="0" borderId="0" xfId="19" applyNumberFormat="1" applyFont="1" applyAlignment="1" applyProtection="1">
      <alignment horizontal="right"/>
      <protection/>
    </xf>
    <xf numFmtId="43" fontId="0" fillId="0" borderId="0" xfId="15" applyFont="1" applyAlignment="1">
      <alignment/>
    </xf>
    <xf numFmtId="167" fontId="0" fillId="0" borderId="0" xfId="19" applyNumberFormat="1" applyFont="1" applyAlignment="1">
      <alignment/>
    </xf>
    <xf numFmtId="168" fontId="0" fillId="0" borderId="0" xfId="15" applyNumberFormat="1" applyFont="1" applyAlignment="1">
      <alignment/>
    </xf>
    <xf numFmtId="9" fontId="0" fillId="0" borderId="0" xfId="1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2" fillId="0" borderId="0" xfId="19" applyNumberFormat="1" applyFont="1" applyAlignment="1">
      <alignment/>
    </xf>
    <xf numFmtId="9" fontId="2" fillId="0" borderId="0" xfId="19" applyFont="1" applyAlignment="1">
      <alignment/>
    </xf>
    <xf numFmtId="167" fontId="0" fillId="0" borderId="0" xfId="0" applyNumberFormat="1" applyAlignment="1">
      <alignment/>
    </xf>
    <xf numFmtId="43" fontId="2" fillId="0" borderId="0" xfId="15" applyNumberFormat="1" applyFont="1" applyAlignment="1">
      <alignment/>
    </xf>
    <xf numFmtId="9" fontId="2" fillId="0" borderId="0" xfId="15" applyNumberFormat="1" applyFont="1" applyAlignment="1">
      <alignment/>
    </xf>
    <xf numFmtId="166" fontId="0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590</v>
      </c>
    </row>
    <row r="3" ht="12.75">
      <c r="A3" t="s">
        <v>569</v>
      </c>
    </row>
    <row r="4" ht="12.75">
      <c r="A4" t="s">
        <v>580</v>
      </c>
    </row>
    <row r="5" ht="12.75">
      <c r="A5" t="s">
        <v>570</v>
      </c>
    </row>
    <row r="6" ht="12.75">
      <c r="A6" t="s">
        <v>571</v>
      </c>
    </row>
    <row r="7" ht="12.75">
      <c r="A7" t="s">
        <v>572</v>
      </c>
    </row>
    <row r="8" ht="12.75">
      <c r="A8" t="s">
        <v>573</v>
      </c>
    </row>
    <row r="9" ht="12.75">
      <c r="A9" t="s">
        <v>574</v>
      </c>
    </row>
    <row r="10" ht="12.75">
      <c r="A10" t="s">
        <v>575</v>
      </c>
    </row>
    <row r="11" ht="12.75">
      <c r="A11" t="s">
        <v>581</v>
      </c>
    </row>
    <row r="12" spans="1:5" ht="12.75">
      <c r="A12" t="s">
        <v>583</v>
      </c>
      <c r="E12" t="s">
        <v>584</v>
      </c>
    </row>
    <row r="13" spans="1:5" ht="12.75">
      <c r="A13" t="s">
        <v>585</v>
      </c>
      <c r="E13" t="s">
        <v>586</v>
      </c>
    </row>
    <row r="14" spans="1:5" ht="12.75">
      <c r="A14" t="s">
        <v>587</v>
      </c>
      <c r="E14" t="s">
        <v>588</v>
      </c>
    </row>
    <row r="15" spans="1:5" ht="12.75">
      <c r="A15" t="s">
        <v>582</v>
      </c>
      <c r="E15" t="s">
        <v>589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2.00390625" style="0" customWidth="1"/>
    <col min="2" max="2" width="15.421875" style="0" customWidth="1"/>
    <col min="3" max="3" width="17.28125" style="0" bestFit="1" customWidth="1"/>
    <col min="4" max="4" width="13.140625" style="0" customWidth="1"/>
    <col min="5" max="5" width="11.00390625" style="0" customWidth="1"/>
    <col min="6" max="6" width="8.140625" style="0" customWidth="1"/>
    <col min="8" max="8" width="8.00390625" style="0" customWidth="1"/>
    <col min="9" max="9" width="12.8515625" style="0" customWidth="1"/>
    <col min="10" max="10" width="14.140625" style="0" customWidth="1"/>
  </cols>
  <sheetData>
    <row r="1" ht="20.25">
      <c r="A1" s="63" t="s">
        <v>482</v>
      </c>
    </row>
    <row r="2" ht="20.25">
      <c r="A2" s="63" t="s">
        <v>546</v>
      </c>
    </row>
    <row r="3" spans="2:5" ht="18">
      <c r="B3" s="84" t="s">
        <v>541</v>
      </c>
      <c r="C3" s="84"/>
      <c r="D3" s="84"/>
      <c r="E3" s="84"/>
    </row>
    <row r="4" spans="2:5" ht="15.75">
      <c r="B4" s="64" t="s">
        <v>483</v>
      </c>
      <c r="C4" s="64" t="s">
        <v>484</v>
      </c>
      <c r="D4" s="64" t="s">
        <v>537</v>
      </c>
      <c r="E4" s="64" t="s">
        <v>538</v>
      </c>
    </row>
    <row r="5" spans="2:5" ht="15.75">
      <c r="B5" s="64"/>
      <c r="C5" s="64"/>
      <c r="D5" s="64"/>
      <c r="E5" s="64"/>
    </row>
    <row r="6" spans="1:5" ht="15">
      <c r="A6" s="56" t="s">
        <v>552</v>
      </c>
      <c r="B6" s="71">
        <v>0.12211221122112212</v>
      </c>
      <c r="C6" s="71">
        <v>0.11313868613138686</v>
      </c>
      <c r="D6" s="71">
        <v>0.09523809523809523</v>
      </c>
      <c r="E6" s="71">
        <v>0.16666666666666666</v>
      </c>
    </row>
    <row r="7" spans="1:5" ht="15">
      <c r="A7" s="56"/>
      <c r="B7" s="71"/>
      <c r="C7" s="71"/>
      <c r="D7" s="71"/>
      <c r="E7" s="71"/>
    </row>
    <row r="8" spans="1:5" ht="15">
      <c r="A8" s="56" t="s">
        <v>565</v>
      </c>
      <c r="B8" s="71">
        <v>0.15841584158415842</v>
      </c>
      <c r="C8" s="71">
        <v>0.16058394160583941</v>
      </c>
      <c r="D8" s="71">
        <v>0.38095238095238093</v>
      </c>
      <c r="E8" s="71">
        <v>0.08333333333333333</v>
      </c>
    </row>
    <row r="9" spans="1:5" ht="15">
      <c r="A9" s="56"/>
      <c r="B9" s="71"/>
      <c r="C9" s="71"/>
      <c r="D9" s="71"/>
      <c r="E9" s="71"/>
    </row>
    <row r="10" spans="1:5" ht="15">
      <c r="A10" s="56" t="s">
        <v>553</v>
      </c>
      <c r="B10" s="71">
        <v>0.2145214521452145</v>
      </c>
      <c r="C10" s="71">
        <v>0.22627737226277372</v>
      </c>
      <c r="D10" s="71">
        <v>0.47619047619047616</v>
      </c>
      <c r="E10" s="71">
        <v>0.20833333333333334</v>
      </c>
    </row>
    <row r="11" spans="1:5" ht="15">
      <c r="A11" s="56"/>
      <c r="B11" s="71"/>
      <c r="C11" s="71"/>
      <c r="D11" s="71"/>
      <c r="E11" s="71"/>
    </row>
    <row r="12" spans="1:5" ht="15">
      <c r="A12" s="56" t="s">
        <v>554</v>
      </c>
      <c r="B12" s="71">
        <v>0.31683168316831684</v>
      </c>
      <c r="C12" s="71">
        <v>0.2773722627737226</v>
      </c>
      <c r="D12" s="71">
        <v>0.38095238095238093</v>
      </c>
      <c r="E12" s="71">
        <v>0.16666666666666666</v>
      </c>
    </row>
    <row r="13" spans="2:5" ht="15.75">
      <c r="B13" s="64"/>
      <c r="C13" s="64"/>
      <c r="D13" s="64"/>
      <c r="E13" s="64"/>
    </row>
    <row r="14" spans="1:6" ht="15">
      <c r="A14" s="56" t="s">
        <v>485</v>
      </c>
      <c r="B14" s="65">
        <v>0.1419141914191419</v>
      </c>
      <c r="C14" s="65">
        <v>0.13138686131386862</v>
      </c>
      <c r="D14" s="65">
        <v>0.09523809523809523</v>
      </c>
      <c r="E14" s="65">
        <v>0.16666666666666666</v>
      </c>
      <c r="F14" s="56"/>
    </row>
    <row r="15" spans="1:6" ht="15">
      <c r="A15" s="56"/>
      <c r="B15" s="65"/>
      <c r="C15" s="65"/>
      <c r="D15" s="65"/>
      <c r="E15" s="65"/>
      <c r="F15" s="56"/>
    </row>
    <row r="16" spans="1:6" ht="15">
      <c r="A16" s="56" t="s">
        <v>556</v>
      </c>
      <c r="B16" s="65">
        <v>0.31683168316831684</v>
      </c>
      <c r="C16" s="65">
        <v>0.3248175182481752</v>
      </c>
      <c r="D16" s="65">
        <v>0.5714285714285714</v>
      </c>
      <c r="E16" s="65">
        <v>0.08333333333333333</v>
      </c>
      <c r="F16" s="56"/>
    </row>
    <row r="17" spans="1:6" ht="15">
      <c r="A17" s="56"/>
      <c r="B17" s="65"/>
      <c r="C17" s="65"/>
      <c r="D17" s="65"/>
      <c r="E17" s="65"/>
      <c r="F17" s="56"/>
    </row>
    <row r="18" spans="1:6" ht="15">
      <c r="A18" s="56" t="s">
        <v>486</v>
      </c>
      <c r="B18" s="65">
        <v>0.24092409240924093</v>
      </c>
      <c r="C18" s="65">
        <v>0.2518248175182482</v>
      </c>
      <c r="D18" s="65">
        <v>0.5714285714285714</v>
      </c>
      <c r="E18" s="65">
        <v>0.20833333333333334</v>
      </c>
      <c r="F18" s="56"/>
    </row>
    <row r="19" spans="1:6" ht="15">
      <c r="A19" s="56"/>
      <c r="B19" s="65"/>
      <c r="C19" s="65"/>
      <c r="D19" s="65"/>
      <c r="E19" s="65"/>
      <c r="F19" s="56"/>
    </row>
    <row r="20" spans="1:6" ht="15">
      <c r="A20" s="56" t="s">
        <v>487</v>
      </c>
      <c r="B20" s="65">
        <v>0.3465346534653465</v>
      </c>
      <c r="C20" s="65">
        <v>0.28832116788321166</v>
      </c>
      <c r="D20" s="65">
        <v>0.38095238095238093</v>
      </c>
      <c r="E20" s="65">
        <v>0.16666666666666666</v>
      </c>
      <c r="F20" s="56"/>
    </row>
    <row r="21" spans="1:6" ht="15">
      <c r="A21" s="56"/>
      <c r="B21" s="65"/>
      <c r="C21" s="65"/>
      <c r="D21" s="65"/>
      <c r="E21" s="65"/>
      <c r="F21" s="56"/>
    </row>
    <row r="22" spans="1:6" ht="15">
      <c r="A22" s="56" t="s">
        <v>488</v>
      </c>
      <c r="B22" s="66">
        <v>1349.57</v>
      </c>
      <c r="C22" s="66">
        <v>1367.3859489051106</v>
      </c>
      <c r="D22" s="66">
        <v>1166.824285714286</v>
      </c>
      <c r="E22" s="66">
        <v>1767.982916666667</v>
      </c>
      <c r="F22" s="56"/>
    </row>
    <row r="23" spans="1:6" ht="15">
      <c r="A23" s="56"/>
      <c r="B23" s="66"/>
      <c r="C23" s="66"/>
      <c r="D23" s="66"/>
      <c r="E23" s="66"/>
      <c r="F23" s="56"/>
    </row>
    <row r="24" spans="1:6" ht="15">
      <c r="A24" s="56" t="s">
        <v>540</v>
      </c>
      <c r="B24" s="66">
        <v>27555.31683168317</v>
      </c>
      <c r="C24" s="66">
        <v>14031.2700729927</v>
      </c>
      <c r="D24" s="66">
        <v>20423.380952380954</v>
      </c>
      <c r="E24" s="66">
        <v>5094.875</v>
      </c>
      <c r="F24" s="56"/>
    </row>
    <row r="25" spans="1:6" ht="15">
      <c r="A25" s="56"/>
      <c r="B25" s="66"/>
      <c r="C25" s="66"/>
      <c r="D25" s="66"/>
      <c r="E25" s="66"/>
      <c r="F25" s="56"/>
    </row>
    <row r="26" spans="1:6" ht="15">
      <c r="A26" s="56" t="s">
        <v>542</v>
      </c>
      <c r="B26" s="67">
        <v>44.68046144912867</v>
      </c>
      <c r="C26" s="68">
        <v>14.72142079179673</v>
      </c>
      <c r="D26" s="68">
        <v>24.997083515662148</v>
      </c>
      <c r="E26" s="68">
        <v>3.8690245897880655</v>
      </c>
      <c r="F26" s="56"/>
    </row>
    <row r="27" spans="1:6" ht="15">
      <c r="A27" s="56"/>
      <c r="B27" s="67"/>
      <c r="C27" s="67"/>
      <c r="D27" s="67"/>
      <c r="E27" s="67"/>
      <c r="F27" s="56"/>
    </row>
    <row r="28" spans="1:6" ht="15">
      <c r="A28" s="56" t="s">
        <v>591</v>
      </c>
      <c r="B28" s="71">
        <v>0.18089689809085518</v>
      </c>
      <c r="C28" s="72">
        <v>0.18597604985325908</v>
      </c>
      <c r="D28" s="72">
        <v>0.17341550632836383</v>
      </c>
      <c r="E28" s="72">
        <v>0.19863450849471662</v>
      </c>
      <c r="F28" s="56"/>
    </row>
    <row r="29" spans="1:6" ht="15">
      <c r="A29" s="56"/>
      <c r="B29" s="71"/>
      <c r="C29" s="71"/>
      <c r="D29" s="71"/>
      <c r="E29" s="71"/>
      <c r="F29" s="56"/>
    </row>
    <row r="30" spans="1:6" ht="15">
      <c r="A30" s="56" t="s">
        <v>592</v>
      </c>
      <c r="B30" s="71">
        <v>0.09175830407758524</v>
      </c>
      <c r="C30" s="72">
        <v>0.08832035179911052</v>
      </c>
      <c r="D30" s="72">
        <v>0.1262300902788585</v>
      </c>
      <c r="E30" s="72">
        <v>0.02637953049989007</v>
      </c>
      <c r="F30" s="56"/>
    </row>
    <row r="31" spans="1:6" ht="15">
      <c r="A31" s="56"/>
      <c r="B31" s="69"/>
      <c r="C31" s="69"/>
      <c r="D31" s="69"/>
      <c r="E31" s="69"/>
      <c r="F31" s="56"/>
    </row>
    <row r="32" spans="1:6" ht="15">
      <c r="A32" s="56" t="s">
        <v>567</v>
      </c>
      <c r="B32" s="78">
        <v>2.183539618141973</v>
      </c>
      <c r="C32" s="79">
        <v>2.083223554363915</v>
      </c>
      <c r="D32" s="79">
        <v>2.1989222288478145</v>
      </c>
      <c r="E32" s="79">
        <v>1.9629205239848406</v>
      </c>
      <c r="F32" s="56"/>
    </row>
    <row r="33" spans="1:6" ht="15">
      <c r="A33" s="56"/>
      <c r="B33" s="56"/>
      <c r="C33" s="56"/>
      <c r="D33" s="56"/>
      <c r="E33" s="56"/>
      <c r="F33" s="56"/>
    </row>
    <row r="34" spans="1:6" ht="15">
      <c r="A34" s="56" t="s">
        <v>561</v>
      </c>
      <c r="B34" s="78">
        <v>38.05209794281067</v>
      </c>
      <c r="C34" s="79">
        <v>37.888016454015144</v>
      </c>
      <c r="D34" s="79">
        <v>49.25464118215835</v>
      </c>
      <c r="E34" s="79">
        <v>32.61447403566521</v>
      </c>
      <c r="F34" s="56"/>
    </row>
    <row r="35" spans="1:6" ht="15">
      <c r="A35" s="56"/>
      <c r="B35" s="56"/>
      <c r="C35" s="56"/>
      <c r="D35" s="56"/>
      <c r="E35" s="56"/>
      <c r="F35" s="56"/>
    </row>
    <row r="36" spans="1:6" ht="15">
      <c r="A36" s="56" t="s">
        <v>547</v>
      </c>
      <c r="B36" s="71">
        <v>0.528052805280528</v>
      </c>
      <c r="C36" s="71">
        <v>0.4781021897810219</v>
      </c>
      <c r="D36" s="71">
        <v>0.6666666666666666</v>
      </c>
      <c r="E36" s="71">
        <v>0.125</v>
      </c>
      <c r="F36" s="56"/>
    </row>
    <row r="37" spans="1:6" ht="15">
      <c r="A37" s="56"/>
      <c r="B37" s="56"/>
      <c r="C37" s="56"/>
      <c r="D37" s="56"/>
      <c r="E37" s="56"/>
      <c r="F37" s="56"/>
    </row>
    <row r="38" spans="1:6" ht="15">
      <c r="A38" s="56" t="s">
        <v>557</v>
      </c>
      <c r="B38" s="78">
        <v>5.264026402640264</v>
      </c>
      <c r="C38" s="78">
        <v>1.583941605839416</v>
      </c>
      <c r="D38" s="78">
        <v>2.7142857142857144</v>
      </c>
      <c r="E38" s="78">
        <v>0.16666666666666666</v>
      </c>
      <c r="F38" s="56"/>
    </row>
    <row r="39" spans="1:6" ht="15">
      <c r="A39" s="56"/>
      <c r="B39" s="56"/>
      <c r="C39" s="56"/>
      <c r="D39" s="56"/>
      <c r="E39" s="56"/>
      <c r="F39" s="56"/>
    </row>
    <row r="40" spans="1:6" ht="15">
      <c r="A40" s="56" t="s">
        <v>558</v>
      </c>
      <c r="B40" s="71">
        <v>0.3333333333333333</v>
      </c>
      <c r="C40" s="71">
        <v>0.26277372262773724</v>
      </c>
      <c r="D40" s="71">
        <v>0.3333333333333333</v>
      </c>
      <c r="E40" s="71">
        <v>0.08333333333333333</v>
      </c>
      <c r="F40" s="56"/>
    </row>
    <row r="41" spans="1:6" ht="15">
      <c r="A41" s="56"/>
      <c r="B41" s="56"/>
      <c r="C41" s="56"/>
      <c r="D41" s="56"/>
      <c r="E41" s="56"/>
      <c r="F41" s="56"/>
    </row>
    <row r="42" spans="1:6" ht="15">
      <c r="A42" s="56" t="s">
        <v>559</v>
      </c>
      <c r="B42" s="70">
        <v>0.7095709570957096</v>
      </c>
      <c r="C42" s="65">
        <v>0.3467153284671533</v>
      </c>
      <c r="D42" s="65">
        <v>0.38095238095238093</v>
      </c>
      <c r="E42" s="65">
        <v>0.08333333333333333</v>
      </c>
      <c r="F42" s="56"/>
    </row>
    <row r="43" spans="1:6" ht="15">
      <c r="A43" s="56"/>
      <c r="B43" s="56"/>
      <c r="C43" s="56"/>
      <c r="D43" s="56"/>
      <c r="E43" s="56"/>
      <c r="F43" s="56"/>
    </row>
    <row r="44" spans="1:6" ht="15">
      <c r="A44" s="56" t="s">
        <v>560</v>
      </c>
      <c r="B44" s="71">
        <v>0.18589746942309418</v>
      </c>
      <c r="C44" s="72">
        <v>0.13603263805296148</v>
      </c>
      <c r="D44" s="72">
        <v>0.1536959339171448</v>
      </c>
      <c r="E44" s="72">
        <v>0.04819764519206693</v>
      </c>
      <c r="F44" s="56"/>
    </row>
    <row r="45" spans="1:6" ht="15">
      <c r="A45" s="56"/>
      <c r="B45" s="56"/>
      <c r="C45" s="56"/>
      <c r="D45" s="56"/>
      <c r="E45" s="56"/>
      <c r="F45" s="56"/>
    </row>
    <row r="46" spans="1:5" ht="15">
      <c r="A46" s="56" t="s">
        <v>543</v>
      </c>
      <c r="B46" t="s">
        <v>489</v>
      </c>
      <c r="C46" s="73">
        <v>0.3175182481751825</v>
      </c>
      <c r="D46" s="73">
        <v>0.42857142857142855</v>
      </c>
      <c r="E46" s="73">
        <v>0.2916666666666667</v>
      </c>
    </row>
    <row r="48" spans="1:5" ht="15">
      <c r="A48" s="56" t="s">
        <v>555</v>
      </c>
      <c r="B48" t="s">
        <v>530</v>
      </c>
      <c r="C48" s="76">
        <v>0.13503649635036497</v>
      </c>
      <c r="D48" s="76">
        <v>0.23809523809523808</v>
      </c>
      <c r="E48" s="76">
        <v>0.08333333333333333</v>
      </c>
    </row>
    <row r="50" spans="1:5" ht="15">
      <c r="A50" s="56" t="s">
        <v>544</v>
      </c>
      <c r="B50" t="s">
        <v>530</v>
      </c>
      <c r="C50" s="75">
        <v>0.145985401459854</v>
      </c>
      <c r="D50" s="75">
        <v>0.23809523809523808</v>
      </c>
      <c r="E50" s="75">
        <v>0.08333333333333333</v>
      </c>
    </row>
    <row r="52" ht="12.75">
      <c r="A52" t="s">
        <v>548</v>
      </c>
    </row>
    <row r="53" ht="12.75">
      <c r="A53" t="s">
        <v>545</v>
      </c>
    </row>
    <row r="54" ht="12.75">
      <c r="A54" t="s">
        <v>549</v>
      </c>
    </row>
  </sheetData>
  <mergeCells count="1">
    <mergeCell ref="B3:E3"/>
  </mergeCells>
  <printOptions gridLines="1"/>
  <pageMargins left="0.25" right="0.25" top="1" bottom="1" header="0.5" footer="0.5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17"/>
  <sheetViews>
    <sheetView workbookViewId="0" topLeftCell="B1">
      <pane xSplit="4" ySplit="5" topLeftCell="F6" activePane="bottomRight" state="frozen"/>
      <selection pane="topLeft" activeCell="AV1" activeCellId="1" sqref="AV1:AX1 AV1:AZ16384"/>
      <selection pane="topRight" activeCell="BK1" sqref="BK1"/>
      <selection pane="bottomLeft" activeCell="B291" sqref="B291"/>
      <selection pane="bottomRight" activeCell="D16" sqref="D16"/>
    </sheetView>
  </sheetViews>
  <sheetFormatPr defaultColWidth="9.140625" defaultRowHeight="12.75"/>
  <cols>
    <col min="1" max="1" width="10.8515625" style="28" customWidth="1"/>
    <col min="2" max="2" width="11.7109375" style="0" customWidth="1"/>
    <col min="3" max="3" width="6.7109375" style="28" customWidth="1"/>
    <col min="4" max="4" width="20.8515625" style="28" customWidth="1"/>
    <col min="5" max="5" width="6.8515625" style="28" customWidth="1"/>
    <col min="6" max="6" width="9.140625" style="45" customWidth="1"/>
    <col min="7" max="7" width="11.7109375" style="45" customWidth="1"/>
    <col min="8" max="8" width="11.00390625" style="45" hidden="1" customWidth="1"/>
    <col min="9" max="9" width="9.28125" style="45" customWidth="1"/>
    <col min="10" max="10" width="13.00390625" style="0" customWidth="1"/>
    <col min="11" max="12" width="17.421875" style="28" customWidth="1"/>
    <col min="13" max="13" width="14.140625" style="28" customWidth="1"/>
    <col min="14" max="14" width="12.140625" style="28" customWidth="1"/>
    <col min="15" max="15" width="13.57421875" style="28" customWidth="1"/>
    <col min="16" max="16" width="12.00390625" style="28" customWidth="1"/>
    <col min="17" max="18" width="14.00390625" style="28" customWidth="1"/>
    <col min="19" max="19" width="14.421875" style="0" customWidth="1"/>
    <col min="20" max="22" width="13.00390625" style="0" customWidth="1"/>
    <col min="23" max="24" width="10.421875" style="0" customWidth="1"/>
    <col min="25" max="25" width="11.57421875" style="0" customWidth="1"/>
    <col min="26" max="28" width="13.00390625" style="0" customWidth="1"/>
    <col min="29" max="30" width="12.8515625" style="0" customWidth="1"/>
    <col min="31" max="32" width="13.00390625" style="0" customWidth="1"/>
    <col min="33" max="34" width="11.28125" style="0" customWidth="1"/>
    <col min="35" max="36" width="13.00390625" style="0" customWidth="1"/>
    <col min="37" max="38" width="11.28125" style="0" customWidth="1"/>
    <col min="39" max="40" width="11.00390625" style="0" customWidth="1"/>
    <col min="41" max="41" width="23.00390625" style="28" customWidth="1"/>
    <col min="42" max="42" width="15.140625" style="28" customWidth="1"/>
    <col min="43" max="43" width="12.7109375" style="28" customWidth="1"/>
    <col min="44" max="45" width="15.421875" style="28" customWidth="1"/>
    <col min="46" max="46" width="33.00390625" style="28" customWidth="1"/>
    <col min="47" max="47" width="9.140625" style="28" customWidth="1"/>
    <col min="48" max="48" width="11.7109375" style="0" customWidth="1"/>
    <col min="49" max="49" width="24.57421875" style="0" customWidth="1"/>
    <col min="50" max="50" width="11.7109375" style="0" customWidth="1"/>
    <col min="51" max="51" width="8.28125" style="0" customWidth="1"/>
    <col min="52" max="52" width="57.00390625" style="0" customWidth="1"/>
    <col min="53" max="53" width="9.57421875" style="0" customWidth="1"/>
    <col min="54" max="54" width="12.421875" style="0" customWidth="1"/>
    <col min="55" max="55" width="13.140625" style="28" customWidth="1"/>
    <col min="56" max="56" width="44.57421875" style="28" customWidth="1"/>
    <col min="57" max="57" width="31.421875" style="28" customWidth="1"/>
    <col min="58" max="58" width="10.7109375" style="28" customWidth="1"/>
    <col min="59" max="16384" width="9.140625" style="28" customWidth="1"/>
  </cols>
  <sheetData>
    <row r="1" spans="1:58" s="11" customFormat="1" ht="15.75">
      <c r="A1" s="1"/>
      <c r="B1" s="87" t="s">
        <v>0</v>
      </c>
      <c r="C1" s="88"/>
      <c r="D1" s="2"/>
      <c r="E1" s="3"/>
      <c r="F1" s="4">
        <v>1990</v>
      </c>
      <c r="G1" s="5" t="s">
        <v>468</v>
      </c>
      <c r="H1" s="5" t="s">
        <v>490</v>
      </c>
      <c r="I1" s="5" t="s">
        <v>1</v>
      </c>
      <c r="J1" s="6" t="s">
        <v>2</v>
      </c>
      <c r="K1" s="1" t="s">
        <v>3</v>
      </c>
      <c r="L1" s="1" t="s">
        <v>3</v>
      </c>
      <c r="M1" s="1" t="s">
        <v>4</v>
      </c>
      <c r="N1" s="1"/>
      <c r="O1" s="1" t="s">
        <v>5</v>
      </c>
      <c r="P1" s="1"/>
      <c r="Q1" s="1" t="s">
        <v>6</v>
      </c>
      <c r="R1" s="1"/>
      <c r="S1" s="7" t="s">
        <v>7</v>
      </c>
      <c r="T1" s="8"/>
      <c r="U1" s="8" t="s">
        <v>8</v>
      </c>
      <c r="V1" s="8"/>
      <c r="W1" s="8" t="s">
        <v>9</v>
      </c>
      <c r="X1" s="8"/>
      <c r="Y1" s="8" t="s">
        <v>10</v>
      </c>
      <c r="Z1" s="8"/>
      <c r="AA1" s="8" t="s">
        <v>11</v>
      </c>
      <c r="AB1" s="8"/>
      <c r="AC1" s="8" t="s">
        <v>566</v>
      </c>
      <c r="AD1" s="8"/>
      <c r="AE1" s="8" t="s">
        <v>13</v>
      </c>
      <c r="AF1" s="8"/>
      <c r="AG1" s="8" t="s">
        <v>14</v>
      </c>
      <c r="AH1" s="8"/>
      <c r="AI1" s="8" t="s">
        <v>15</v>
      </c>
      <c r="AJ1" s="8"/>
      <c r="AK1" s="8" t="s">
        <v>16</v>
      </c>
      <c r="AL1" s="8"/>
      <c r="AM1" s="8" t="s">
        <v>17</v>
      </c>
      <c r="AN1" s="9"/>
      <c r="AO1" s="85" t="s">
        <v>18</v>
      </c>
      <c r="AP1" s="86"/>
      <c r="AQ1" s="85" t="s">
        <v>19</v>
      </c>
      <c r="AR1" s="86"/>
      <c r="AS1" s="10">
        <v>2000</v>
      </c>
      <c r="AT1" s="1" t="s">
        <v>20</v>
      </c>
      <c r="AU1" s="1" t="s">
        <v>21</v>
      </c>
      <c r="AV1" s="85" t="s">
        <v>22</v>
      </c>
      <c r="AW1" s="89"/>
      <c r="AX1" s="86"/>
      <c r="AY1" s="85" t="s">
        <v>23</v>
      </c>
      <c r="AZ1" s="86"/>
      <c r="BA1" s="85" t="s">
        <v>24</v>
      </c>
      <c r="BB1" s="86"/>
      <c r="BC1" s="85" t="s">
        <v>25</v>
      </c>
      <c r="BD1" s="86"/>
      <c r="BE1" s="10" t="s">
        <v>491</v>
      </c>
      <c r="BF1" s="10" t="s">
        <v>38</v>
      </c>
    </row>
    <row r="2" spans="1:58" s="11" customFormat="1" ht="15.75">
      <c r="A2" s="1"/>
      <c r="B2" s="12" t="s">
        <v>26</v>
      </c>
      <c r="C2" s="13" t="s">
        <v>27</v>
      </c>
      <c r="D2" s="14" t="s">
        <v>28</v>
      </c>
      <c r="E2" s="13" t="s">
        <v>29</v>
      </c>
      <c r="F2" s="15" t="s">
        <v>30</v>
      </c>
      <c r="G2" s="5" t="s">
        <v>475</v>
      </c>
      <c r="H2" s="5" t="s">
        <v>31</v>
      </c>
      <c r="I2" s="5" t="s">
        <v>30</v>
      </c>
      <c r="J2" s="6" t="s">
        <v>32</v>
      </c>
      <c r="K2" s="1">
        <v>1990</v>
      </c>
      <c r="L2" s="1">
        <v>2000</v>
      </c>
      <c r="M2" s="1">
        <v>1990</v>
      </c>
      <c r="N2" s="1">
        <v>1999</v>
      </c>
      <c r="O2" s="1">
        <v>1990</v>
      </c>
      <c r="P2" s="1">
        <v>2000</v>
      </c>
      <c r="Q2" s="1">
        <v>1990</v>
      </c>
      <c r="R2" s="1">
        <v>2000</v>
      </c>
      <c r="S2" s="16">
        <v>1990</v>
      </c>
      <c r="T2" s="17">
        <v>1999</v>
      </c>
      <c r="U2" s="17">
        <v>1990</v>
      </c>
      <c r="V2" s="17">
        <v>1999</v>
      </c>
      <c r="W2" s="17">
        <v>1990</v>
      </c>
      <c r="X2" s="17">
        <v>1999</v>
      </c>
      <c r="Y2" s="17">
        <v>1990</v>
      </c>
      <c r="Z2" s="17">
        <v>1999</v>
      </c>
      <c r="AA2" s="17">
        <v>1990</v>
      </c>
      <c r="AB2" s="17">
        <v>1999</v>
      </c>
      <c r="AC2" s="17">
        <v>1990</v>
      </c>
      <c r="AD2" s="17">
        <v>1999</v>
      </c>
      <c r="AE2" s="17">
        <v>1990</v>
      </c>
      <c r="AF2" s="17">
        <v>1999</v>
      </c>
      <c r="AG2" s="17">
        <v>1990</v>
      </c>
      <c r="AH2" s="17">
        <v>1999</v>
      </c>
      <c r="AI2" s="17">
        <v>1990</v>
      </c>
      <c r="AJ2" s="17">
        <v>1999</v>
      </c>
      <c r="AK2" s="17">
        <v>1990</v>
      </c>
      <c r="AL2" s="17">
        <v>1999</v>
      </c>
      <c r="AM2" s="17">
        <v>1990</v>
      </c>
      <c r="AN2" s="18">
        <v>1999</v>
      </c>
      <c r="AO2" s="19" t="s">
        <v>33</v>
      </c>
      <c r="AP2" s="20" t="s">
        <v>34</v>
      </c>
      <c r="AQ2" s="19" t="s">
        <v>35</v>
      </c>
      <c r="AR2" s="20" t="s">
        <v>36</v>
      </c>
      <c r="AS2" s="21" t="s">
        <v>37</v>
      </c>
      <c r="AT2" s="22"/>
      <c r="AU2" s="22"/>
      <c r="AV2" s="19" t="s">
        <v>38</v>
      </c>
      <c r="AW2" s="23" t="s">
        <v>39</v>
      </c>
      <c r="AX2" s="20" t="s">
        <v>3</v>
      </c>
      <c r="AY2" s="19" t="s">
        <v>38</v>
      </c>
      <c r="AZ2" s="20" t="s">
        <v>40</v>
      </c>
      <c r="BA2" s="19" t="s">
        <v>38</v>
      </c>
      <c r="BB2" s="20" t="s">
        <v>39</v>
      </c>
      <c r="BC2" s="19" t="s">
        <v>38</v>
      </c>
      <c r="BD2" s="20" t="s">
        <v>40</v>
      </c>
      <c r="BE2" s="21"/>
      <c r="BF2" s="21"/>
    </row>
    <row r="3" spans="1:58" s="11" customFormat="1" ht="15.75">
      <c r="A3" s="1" t="s">
        <v>41</v>
      </c>
      <c r="B3" s="1" t="s">
        <v>42</v>
      </c>
      <c r="C3" s="1" t="s">
        <v>43</v>
      </c>
      <c r="D3" s="1"/>
      <c r="E3" s="1"/>
      <c r="F3" s="1" t="s">
        <v>568</v>
      </c>
      <c r="G3" s="1"/>
      <c r="H3" s="1"/>
      <c r="I3" s="1" t="s">
        <v>568</v>
      </c>
      <c r="J3" s="1" t="s">
        <v>42</v>
      </c>
      <c r="K3" s="1" t="s">
        <v>42</v>
      </c>
      <c r="L3" s="1" t="s">
        <v>42</v>
      </c>
      <c r="M3" s="1" t="s">
        <v>44</v>
      </c>
      <c r="N3" s="1" t="s">
        <v>44</v>
      </c>
      <c r="O3" s="1" t="s">
        <v>44</v>
      </c>
      <c r="P3" s="1" t="s">
        <v>44</v>
      </c>
      <c r="Q3" s="1"/>
      <c r="R3" s="1"/>
      <c r="S3" s="22" t="s">
        <v>44</v>
      </c>
      <c r="T3" s="22" t="s">
        <v>44</v>
      </c>
      <c r="U3" s="22" t="s">
        <v>44</v>
      </c>
      <c r="V3" s="22" t="s">
        <v>44</v>
      </c>
      <c r="W3" s="22" t="s">
        <v>44</v>
      </c>
      <c r="X3" s="22" t="s">
        <v>44</v>
      </c>
      <c r="Y3" s="22" t="s">
        <v>44</v>
      </c>
      <c r="Z3" s="22" t="s">
        <v>44</v>
      </c>
      <c r="AA3" s="22" t="s">
        <v>44</v>
      </c>
      <c r="AB3" s="22" t="s">
        <v>44</v>
      </c>
      <c r="AC3" s="22" t="s">
        <v>44</v>
      </c>
      <c r="AD3" s="22" t="s">
        <v>44</v>
      </c>
      <c r="AE3" s="22" t="s">
        <v>44</v>
      </c>
      <c r="AF3" s="22" t="s">
        <v>44</v>
      </c>
      <c r="AG3" s="22" t="s">
        <v>44</v>
      </c>
      <c r="AH3" s="22" t="s">
        <v>44</v>
      </c>
      <c r="AI3" s="22" t="s">
        <v>44</v>
      </c>
      <c r="AJ3" s="22" t="s">
        <v>44</v>
      </c>
      <c r="AK3" s="22" t="s">
        <v>44</v>
      </c>
      <c r="AL3" s="22" t="s">
        <v>44</v>
      </c>
      <c r="AM3" s="22" t="s">
        <v>44</v>
      </c>
      <c r="AN3" s="22" t="s">
        <v>44</v>
      </c>
      <c r="AO3" s="22" t="s">
        <v>42</v>
      </c>
      <c r="AP3" s="22" t="s">
        <v>42</v>
      </c>
      <c r="AQ3" s="22" t="s">
        <v>42</v>
      </c>
      <c r="AR3" s="22" t="s">
        <v>42</v>
      </c>
      <c r="AS3" t="s">
        <v>45</v>
      </c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</row>
    <row r="4" spans="1:58" s="27" customFormat="1" ht="15.75">
      <c r="A4" s="24" t="s">
        <v>46</v>
      </c>
      <c r="B4" s="25"/>
      <c r="C4" s="24"/>
      <c r="D4" s="24"/>
      <c r="E4" s="24"/>
      <c r="F4" s="1" t="s">
        <v>47</v>
      </c>
      <c r="G4" s="1"/>
      <c r="H4" s="1"/>
      <c r="I4" s="1"/>
      <c r="J4" s="25"/>
      <c r="K4" s="24"/>
      <c r="L4" s="24"/>
      <c r="M4" s="24"/>
      <c r="N4" s="24"/>
      <c r="O4" s="24"/>
      <c r="P4" s="24"/>
      <c r="Q4" s="24"/>
      <c r="R4" s="24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2" t="s">
        <v>48</v>
      </c>
      <c r="AP4" s="26"/>
      <c r="AQ4" s="26"/>
      <c r="AR4" s="26"/>
      <c r="AS4" t="s">
        <v>49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1:58" s="27" customFormat="1" ht="15.75">
      <c r="A5" s="24"/>
      <c r="B5" s="25">
        <v>1</v>
      </c>
      <c r="C5" s="24">
        <v>2</v>
      </c>
      <c r="D5" s="24">
        <v>3</v>
      </c>
      <c r="E5" s="24">
        <v>4</v>
      </c>
      <c r="F5" s="1">
        <v>5</v>
      </c>
      <c r="G5" s="1">
        <v>6</v>
      </c>
      <c r="H5" s="1">
        <v>7</v>
      </c>
      <c r="I5" s="1">
        <v>8</v>
      </c>
      <c r="J5" s="25">
        <v>9</v>
      </c>
      <c r="K5" s="24">
        <f>J5+1</f>
        <v>10</v>
      </c>
      <c r="L5" s="24">
        <f aca="true" t="shared" si="0" ref="L5:BF5">K5+1</f>
        <v>11</v>
      </c>
      <c r="M5" s="24">
        <f t="shared" si="0"/>
        <v>12</v>
      </c>
      <c r="N5" s="24">
        <f t="shared" si="0"/>
        <v>13</v>
      </c>
      <c r="O5" s="24">
        <f t="shared" si="0"/>
        <v>14</v>
      </c>
      <c r="P5" s="24">
        <f t="shared" si="0"/>
        <v>15</v>
      </c>
      <c r="Q5" s="24">
        <f t="shared" si="0"/>
        <v>16</v>
      </c>
      <c r="R5" s="24">
        <f t="shared" si="0"/>
        <v>17</v>
      </c>
      <c r="S5" s="24">
        <f t="shared" si="0"/>
        <v>18</v>
      </c>
      <c r="T5" s="24">
        <f t="shared" si="0"/>
        <v>19</v>
      </c>
      <c r="U5" s="24">
        <f t="shared" si="0"/>
        <v>20</v>
      </c>
      <c r="V5" s="24">
        <f t="shared" si="0"/>
        <v>21</v>
      </c>
      <c r="W5" s="24">
        <f t="shared" si="0"/>
        <v>22</v>
      </c>
      <c r="X5" s="24">
        <f t="shared" si="0"/>
        <v>23</v>
      </c>
      <c r="Y5" s="24">
        <f t="shared" si="0"/>
        <v>24</v>
      </c>
      <c r="Z5" s="24">
        <f t="shared" si="0"/>
        <v>25</v>
      </c>
      <c r="AA5" s="24">
        <f t="shared" si="0"/>
        <v>26</v>
      </c>
      <c r="AB5" s="24">
        <f t="shared" si="0"/>
        <v>27</v>
      </c>
      <c r="AC5" s="24">
        <f t="shared" si="0"/>
        <v>28</v>
      </c>
      <c r="AD5" s="24">
        <f t="shared" si="0"/>
        <v>29</v>
      </c>
      <c r="AE5" s="24">
        <f t="shared" si="0"/>
        <v>30</v>
      </c>
      <c r="AF5" s="24">
        <f t="shared" si="0"/>
        <v>31</v>
      </c>
      <c r="AG5" s="24">
        <f t="shared" si="0"/>
        <v>32</v>
      </c>
      <c r="AH5" s="24">
        <f t="shared" si="0"/>
        <v>33</v>
      </c>
      <c r="AI5" s="24">
        <f t="shared" si="0"/>
        <v>34</v>
      </c>
      <c r="AJ5" s="24">
        <f t="shared" si="0"/>
        <v>35</v>
      </c>
      <c r="AK5" s="24">
        <f t="shared" si="0"/>
        <v>36</v>
      </c>
      <c r="AL5" s="24">
        <f t="shared" si="0"/>
        <v>37</v>
      </c>
      <c r="AM5" s="24">
        <f t="shared" si="0"/>
        <v>38</v>
      </c>
      <c r="AN5" s="24">
        <f t="shared" si="0"/>
        <v>39</v>
      </c>
      <c r="AO5" s="24">
        <f t="shared" si="0"/>
        <v>40</v>
      </c>
      <c r="AP5" s="24">
        <f t="shared" si="0"/>
        <v>41</v>
      </c>
      <c r="AQ5" s="24">
        <f t="shared" si="0"/>
        <v>42</v>
      </c>
      <c r="AR5" s="24">
        <f t="shared" si="0"/>
        <v>43</v>
      </c>
      <c r="AS5" s="24">
        <f t="shared" si="0"/>
        <v>44</v>
      </c>
      <c r="AT5" s="24">
        <f t="shared" si="0"/>
        <v>45</v>
      </c>
      <c r="AU5" s="24">
        <f t="shared" si="0"/>
        <v>46</v>
      </c>
      <c r="AV5" s="24">
        <f t="shared" si="0"/>
        <v>47</v>
      </c>
      <c r="AW5" s="24">
        <f t="shared" si="0"/>
        <v>48</v>
      </c>
      <c r="AX5" s="24">
        <f t="shared" si="0"/>
        <v>49</v>
      </c>
      <c r="AY5" s="24">
        <f t="shared" si="0"/>
        <v>50</v>
      </c>
      <c r="AZ5" s="24">
        <f t="shared" si="0"/>
        <v>51</v>
      </c>
      <c r="BA5" s="24">
        <f t="shared" si="0"/>
        <v>52</v>
      </c>
      <c r="BB5" s="24">
        <f t="shared" si="0"/>
        <v>53</v>
      </c>
      <c r="BC5" s="24">
        <f t="shared" si="0"/>
        <v>54</v>
      </c>
      <c r="BD5" s="24">
        <f t="shared" si="0"/>
        <v>55</v>
      </c>
      <c r="BE5" s="24">
        <f t="shared" si="0"/>
        <v>56</v>
      </c>
      <c r="BF5" s="24">
        <f t="shared" si="0"/>
        <v>57</v>
      </c>
    </row>
    <row r="6" spans="2:58" ht="12.75">
      <c r="B6" s="29">
        <v>26003</v>
      </c>
      <c r="C6" s="30">
        <v>7</v>
      </c>
      <c r="D6" s="31" t="s">
        <v>50</v>
      </c>
      <c r="E6" s="31" t="s">
        <v>51</v>
      </c>
      <c r="F6" s="32">
        <v>0</v>
      </c>
      <c r="G6" s="32">
        <v>0</v>
      </c>
      <c r="H6" s="28">
        <v>1</v>
      </c>
      <c r="I6" s="32">
        <v>0</v>
      </c>
      <c r="J6" s="33">
        <v>917.95</v>
      </c>
      <c r="K6" s="34">
        <v>8972</v>
      </c>
      <c r="L6" s="34">
        <v>9862</v>
      </c>
      <c r="M6" s="34">
        <v>3206</v>
      </c>
      <c r="N6" s="34">
        <v>3995</v>
      </c>
      <c r="O6" s="28">
        <v>9.5</v>
      </c>
      <c r="P6" s="30">
        <v>5.6</v>
      </c>
      <c r="Q6" s="47">
        <v>12369</v>
      </c>
      <c r="R6" s="48">
        <v>18485</v>
      </c>
      <c r="S6" s="36">
        <v>2617</v>
      </c>
      <c r="T6" s="36">
        <v>3358</v>
      </c>
      <c r="U6" s="36">
        <v>65</v>
      </c>
      <c r="V6" s="36">
        <v>0</v>
      </c>
      <c r="W6" s="36">
        <v>0</v>
      </c>
      <c r="X6" s="36">
        <v>0</v>
      </c>
      <c r="Y6" s="36">
        <v>163</v>
      </c>
      <c r="Z6" s="36">
        <v>241</v>
      </c>
      <c r="AA6" s="36">
        <v>800</v>
      </c>
      <c r="AB6" s="36">
        <v>891</v>
      </c>
      <c r="AC6" s="36">
        <v>110</v>
      </c>
      <c r="AD6" s="36">
        <v>150</v>
      </c>
      <c r="AE6" s="36">
        <v>53</v>
      </c>
      <c r="AF6" s="36">
        <v>56</v>
      </c>
      <c r="AG6" s="36">
        <v>606</v>
      </c>
      <c r="AH6" s="36">
        <v>733</v>
      </c>
      <c r="AI6" s="36">
        <v>152</v>
      </c>
      <c r="AJ6" s="36">
        <v>330</v>
      </c>
      <c r="AK6" s="36">
        <v>664</v>
      </c>
      <c r="AL6" s="36">
        <v>914</v>
      </c>
      <c r="AM6" s="36">
        <v>589</v>
      </c>
      <c r="AN6" s="36">
        <v>637</v>
      </c>
      <c r="AO6" s="36">
        <v>350</v>
      </c>
      <c r="AP6" s="28">
        <v>2</v>
      </c>
      <c r="AQ6" s="34"/>
      <c r="AR6" s="34"/>
      <c r="AS6" s="37">
        <v>5964</v>
      </c>
      <c r="AT6" s="34"/>
      <c r="AU6" s="34"/>
      <c r="AV6" s="36">
        <v>0</v>
      </c>
      <c r="AW6" s="36"/>
      <c r="AX6" s="36"/>
      <c r="AY6" s="36">
        <v>1</v>
      </c>
      <c r="AZ6" s="36" t="s">
        <v>52</v>
      </c>
      <c r="BA6" s="36">
        <v>0</v>
      </c>
      <c r="BB6" s="36"/>
      <c r="BC6" s="38"/>
      <c r="BD6" s="38"/>
      <c r="BE6" s="38"/>
      <c r="BF6" s="38"/>
    </row>
    <row r="7" spans="2:58" ht="12.75">
      <c r="B7" s="29">
        <v>26013</v>
      </c>
      <c r="C7" s="30">
        <v>9</v>
      </c>
      <c r="D7" s="31" t="s">
        <v>53</v>
      </c>
      <c r="E7" s="31" t="s">
        <v>51</v>
      </c>
      <c r="F7" s="32">
        <v>0</v>
      </c>
      <c r="G7" s="32">
        <v>0</v>
      </c>
      <c r="H7" s="28">
        <v>1</v>
      </c>
      <c r="I7" s="32">
        <v>0</v>
      </c>
      <c r="J7" s="33">
        <v>904.16</v>
      </c>
      <c r="K7" s="34">
        <v>7954</v>
      </c>
      <c r="L7" s="34">
        <v>8746</v>
      </c>
      <c r="M7" s="34">
        <v>3049</v>
      </c>
      <c r="N7" s="34">
        <v>4386</v>
      </c>
      <c r="O7" s="28">
        <v>10.8</v>
      </c>
      <c r="P7" s="30">
        <v>7.2</v>
      </c>
      <c r="Q7" s="47">
        <v>12303</v>
      </c>
      <c r="R7" s="48">
        <v>19074</v>
      </c>
      <c r="S7" s="36">
        <v>2320</v>
      </c>
      <c r="T7" s="36">
        <v>3530</v>
      </c>
      <c r="U7" s="36">
        <v>59</v>
      </c>
      <c r="V7" s="36">
        <v>62</v>
      </c>
      <c r="W7" s="36">
        <v>0</v>
      </c>
      <c r="X7" s="36">
        <v>0</v>
      </c>
      <c r="Y7" s="36">
        <v>102</v>
      </c>
      <c r="Z7" s="36">
        <v>166</v>
      </c>
      <c r="AA7" s="36">
        <v>663</v>
      </c>
      <c r="AB7" s="36">
        <v>907</v>
      </c>
      <c r="AC7" s="36">
        <v>145</v>
      </c>
      <c r="AD7" s="36">
        <v>149</v>
      </c>
      <c r="AE7" s="36">
        <v>0</v>
      </c>
      <c r="AF7" s="36">
        <v>49</v>
      </c>
      <c r="AG7" s="36">
        <v>482</v>
      </c>
      <c r="AH7" s="36">
        <v>621</v>
      </c>
      <c r="AI7" s="36">
        <v>121</v>
      </c>
      <c r="AJ7" s="36">
        <v>243</v>
      </c>
      <c r="AK7" s="36">
        <v>726</v>
      </c>
      <c r="AL7" s="36">
        <v>1327</v>
      </c>
      <c r="AM7" s="36">
        <v>729</v>
      </c>
      <c r="AN7" s="36">
        <v>856</v>
      </c>
      <c r="AO7" s="36">
        <v>228</v>
      </c>
      <c r="AP7" s="28">
        <v>0</v>
      </c>
      <c r="AQ7" s="34"/>
      <c r="AR7" s="34"/>
      <c r="AS7" s="37">
        <v>4631</v>
      </c>
      <c r="AT7" s="34"/>
      <c r="AU7" s="34"/>
      <c r="AV7" s="36">
        <v>1</v>
      </c>
      <c r="AW7" s="36" t="s">
        <v>54</v>
      </c>
      <c r="AX7" s="36">
        <v>923</v>
      </c>
      <c r="AY7" s="36">
        <v>1</v>
      </c>
      <c r="AZ7" s="36" t="s">
        <v>55</v>
      </c>
      <c r="BA7" s="36">
        <v>0</v>
      </c>
      <c r="BB7" s="36"/>
      <c r="BC7" s="38"/>
      <c r="BD7" s="38"/>
      <c r="BE7" s="38"/>
      <c r="BF7" s="38"/>
    </row>
    <row r="8" spans="2:58" ht="12.75">
      <c r="B8" s="29">
        <v>26033</v>
      </c>
      <c r="C8" s="30">
        <v>7</v>
      </c>
      <c r="D8" s="31" t="s">
        <v>56</v>
      </c>
      <c r="E8" s="31" t="s">
        <v>51</v>
      </c>
      <c r="F8" s="32">
        <v>0</v>
      </c>
      <c r="G8" s="32">
        <v>0</v>
      </c>
      <c r="H8" s="28">
        <v>1</v>
      </c>
      <c r="I8" s="32">
        <v>0</v>
      </c>
      <c r="J8" s="33">
        <v>1561.08</v>
      </c>
      <c r="K8" s="34">
        <v>34604</v>
      </c>
      <c r="L8" s="34">
        <v>38543</v>
      </c>
      <c r="M8" s="34">
        <v>13986</v>
      </c>
      <c r="N8" s="34">
        <v>17935</v>
      </c>
      <c r="O8" s="28">
        <v>11.7</v>
      </c>
      <c r="P8" s="30">
        <v>6.9</v>
      </c>
      <c r="Q8" s="47">
        <v>11940</v>
      </c>
      <c r="R8" s="48">
        <v>18386</v>
      </c>
      <c r="S8" s="36">
        <v>9497</v>
      </c>
      <c r="T8" s="36">
        <v>13083</v>
      </c>
      <c r="U8" s="36">
        <v>87</v>
      </c>
      <c r="V8" s="36">
        <v>123</v>
      </c>
      <c r="W8" s="36">
        <v>45</v>
      </c>
      <c r="X8" s="36">
        <v>80</v>
      </c>
      <c r="Y8" s="36">
        <v>601</v>
      </c>
      <c r="Z8" s="36">
        <v>843</v>
      </c>
      <c r="AA8" s="36">
        <v>822</v>
      </c>
      <c r="AB8" s="36">
        <v>923</v>
      </c>
      <c r="AC8" s="36">
        <v>631</v>
      </c>
      <c r="AD8" s="36">
        <v>630</v>
      </c>
      <c r="AE8" s="36">
        <v>204</v>
      </c>
      <c r="AF8" s="36">
        <v>280</v>
      </c>
      <c r="AG8" s="36">
        <v>3103</v>
      </c>
      <c r="AH8" s="36">
        <v>3335</v>
      </c>
      <c r="AI8" s="36">
        <v>568</v>
      </c>
      <c r="AJ8" s="36">
        <v>746</v>
      </c>
      <c r="AK8" s="36">
        <v>3436</v>
      </c>
      <c r="AL8" s="36">
        <v>6123</v>
      </c>
      <c r="AM8" s="36">
        <v>4489</v>
      </c>
      <c r="AN8" s="36">
        <v>4852</v>
      </c>
      <c r="AO8" s="36">
        <v>901</v>
      </c>
      <c r="AP8" s="28">
        <v>2</v>
      </c>
      <c r="AQ8" s="34">
        <v>2</v>
      </c>
      <c r="AR8" s="34">
        <v>22464</v>
      </c>
      <c r="AS8" s="37">
        <v>19430</v>
      </c>
      <c r="AT8" s="34"/>
      <c r="AU8" s="34"/>
      <c r="AV8" s="36">
        <v>0</v>
      </c>
      <c r="AW8" s="36"/>
      <c r="AX8" s="36"/>
      <c r="AY8" s="36">
        <v>3</v>
      </c>
      <c r="AZ8" s="36" t="s">
        <v>57</v>
      </c>
      <c r="BA8" s="36">
        <v>1</v>
      </c>
      <c r="BB8" s="36">
        <v>75</v>
      </c>
      <c r="BC8" s="38"/>
      <c r="BD8" s="38"/>
      <c r="BE8" s="38" t="s">
        <v>492</v>
      </c>
      <c r="BF8" s="38">
        <v>1</v>
      </c>
    </row>
    <row r="9" spans="2:58" ht="12.75">
      <c r="B9" s="29">
        <v>26041</v>
      </c>
      <c r="C9" s="30">
        <v>7</v>
      </c>
      <c r="D9" s="31" t="s">
        <v>58</v>
      </c>
      <c r="E9" s="31" t="s">
        <v>51</v>
      </c>
      <c r="F9" s="32">
        <v>0</v>
      </c>
      <c r="G9" s="32">
        <v>0</v>
      </c>
      <c r="H9" s="28">
        <v>0</v>
      </c>
      <c r="I9" s="32">
        <v>0</v>
      </c>
      <c r="J9" s="33">
        <v>1170.19</v>
      </c>
      <c r="K9" s="34">
        <v>37780</v>
      </c>
      <c r="L9" s="34">
        <v>38520</v>
      </c>
      <c r="M9" s="34">
        <v>16874</v>
      </c>
      <c r="N9" s="34">
        <v>19632</v>
      </c>
      <c r="O9" s="28">
        <v>9.6</v>
      </c>
      <c r="P9" s="30">
        <v>6.2</v>
      </c>
      <c r="Q9" s="47">
        <v>14742</v>
      </c>
      <c r="R9" s="48">
        <v>23269</v>
      </c>
      <c r="S9" s="36">
        <v>14381</v>
      </c>
      <c r="T9" s="36">
        <v>17292</v>
      </c>
      <c r="U9" s="36">
        <v>185</v>
      </c>
      <c r="V9" s="36">
        <v>0</v>
      </c>
      <c r="W9" s="36">
        <v>16</v>
      </c>
      <c r="X9" s="36">
        <v>0</v>
      </c>
      <c r="Y9" s="36">
        <v>796</v>
      </c>
      <c r="Z9" s="36">
        <v>1195</v>
      </c>
      <c r="AA9" s="36">
        <v>3303</v>
      </c>
      <c r="AB9" s="36">
        <v>3277</v>
      </c>
      <c r="AC9" s="36">
        <v>915</v>
      </c>
      <c r="AD9" s="36">
        <v>1159</v>
      </c>
      <c r="AE9" s="36">
        <v>425</v>
      </c>
      <c r="AF9" s="36">
        <v>534</v>
      </c>
      <c r="AG9" s="36">
        <v>3854</v>
      </c>
      <c r="AH9" s="36">
        <v>4231</v>
      </c>
      <c r="AI9" s="36">
        <v>948</v>
      </c>
      <c r="AJ9" s="36">
        <v>1203</v>
      </c>
      <c r="AK9" s="36">
        <v>3939</v>
      </c>
      <c r="AL9" s="36">
        <v>5436</v>
      </c>
      <c r="AM9" s="36">
        <v>2493</v>
      </c>
      <c r="AN9" s="36">
        <v>2340</v>
      </c>
      <c r="AO9" s="36">
        <v>1207</v>
      </c>
      <c r="AP9" s="28">
        <v>0</v>
      </c>
      <c r="AQ9" s="34">
        <v>3</v>
      </c>
      <c r="AR9" s="34">
        <v>23216</v>
      </c>
      <c r="AS9" s="37">
        <v>19223</v>
      </c>
      <c r="AT9" s="34"/>
      <c r="AU9" s="34"/>
      <c r="AV9" s="36">
        <v>0</v>
      </c>
      <c r="AW9" s="36"/>
      <c r="AX9" s="36"/>
      <c r="AY9" s="36"/>
      <c r="AZ9" s="36"/>
      <c r="BA9" s="36">
        <v>0</v>
      </c>
      <c r="BB9" s="36"/>
      <c r="BC9" s="38"/>
      <c r="BD9" s="38"/>
      <c r="BE9" s="38"/>
      <c r="BF9" s="38"/>
    </row>
    <row r="10" spans="2:58" ht="12.75">
      <c r="B10" s="29">
        <v>26043</v>
      </c>
      <c r="C10" s="30">
        <v>7</v>
      </c>
      <c r="D10" s="31" t="s">
        <v>59</v>
      </c>
      <c r="E10" s="31" t="s">
        <v>51</v>
      </c>
      <c r="F10" s="32">
        <v>0</v>
      </c>
      <c r="G10" s="32">
        <v>0</v>
      </c>
      <c r="H10" s="28">
        <v>0</v>
      </c>
      <c r="I10" s="32">
        <v>0</v>
      </c>
      <c r="J10" s="33">
        <v>766.42</v>
      </c>
      <c r="K10" s="34">
        <v>26831</v>
      </c>
      <c r="L10" s="34">
        <v>27472</v>
      </c>
      <c r="M10" s="34">
        <v>16086</v>
      </c>
      <c r="N10" s="34">
        <v>17193</v>
      </c>
      <c r="O10" s="28">
        <v>7.8</v>
      </c>
      <c r="P10" s="30">
        <v>4.4</v>
      </c>
      <c r="Q10" s="47">
        <v>17542</v>
      </c>
      <c r="R10" s="48">
        <v>24576</v>
      </c>
      <c r="S10" s="36">
        <v>13533</v>
      </c>
      <c r="T10" s="36">
        <v>14393</v>
      </c>
      <c r="U10" s="36">
        <v>78</v>
      </c>
      <c r="V10" s="36">
        <v>97</v>
      </c>
      <c r="W10" s="36">
        <v>0</v>
      </c>
      <c r="X10" s="36">
        <v>0</v>
      </c>
      <c r="Y10" s="36">
        <v>2574</v>
      </c>
      <c r="Z10" s="36">
        <v>1554</v>
      </c>
      <c r="AA10" s="36">
        <v>2692</v>
      </c>
      <c r="AB10" s="36">
        <v>2655</v>
      </c>
      <c r="AC10" s="36">
        <v>730</v>
      </c>
      <c r="AD10" s="36">
        <v>906</v>
      </c>
      <c r="AE10" s="36">
        <v>785</v>
      </c>
      <c r="AF10" s="36">
        <v>843</v>
      </c>
      <c r="AG10" s="36">
        <v>2811</v>
      </c>
      <c r="AH10" s="36">
        <v>3404</v>
      </c>
      <c r="AI10" s="36">
        <v>759</v>
      </c>
      <c r="AJ10" s="36">
        <v>697</v>
      </c>
      <c r="AK10" s="36">
        <v>3099</v>
      </c>
      <c r="AL10" s="36">
        <v>4231</v>
      </c>
      <c r="AM10" s="36">
        <v>2553</v>
      </c>
      <c r="AN10" s="36">
        <v>2800</v>
      </c>
      <c r="AO10" s="36">
        <v>982</v>
      </c>
      <c r="AP10" s="28">
        <v>0</v>
      </c>
      <c r="AQ10" s="34">
        <v>3</v>
      </c>
      <c r="AR10" s="34">
        <v>19633</v>
      </c>
      <c r="AS10" s="37">
        <v>13702</v>
      </c>
      <c r="AT10" s="34"/>
      <c r="AU10" s="34"/>
      <c r="AV10" s="36">
        <v>0</v>
      </c>
      <c r="AW10" s="36"/>
      <c r="AX10" s="36"/>
      <c r="AY10" s="36"/>
      <c r="AZ10" s="36"/>
      <c r="BA10" s="36">
        <v>0</v>
      </c>
      <c r="BB10" s="36"/>
      <c r="BC10" s="38"/>
      <c r="BD10" s="38"/>
      <c r="BE10" s="38"/>
      <c r="BF10" s="38"/>
    </row>
    <row r="11" spans="2:58" ht="12.75">
      <c r="B11" s="29">
        <v>26053</v>
      </c>
      <c r="C11" s="30">
        <v>7</v>
      </c>
      <c r="D11" s="31" t="s">
        <v>60</v>
      </c>
      <c r="E11" s="31" t="s">
        <v>51</v>
      </c>
      <c r="F11" s="32">
        <v>0</v>
      </c>
      <c r="G11" s="32">
        <v>0</v>
      </c>
      <c r="H11" s="28">
        <v>0</v>
      </c>
      <c r="I11" s="32">
        <v>0</v>
      </c>
      <c r="J11" s="33">
        <v>1101.94</v>
      </c>
      <c r="K11" s="34">
        <v>18052</v>
      </c>
      <c r="L11" s="34">
        <v>17370</v>
      </c>
      <c r="M11" s="34">
        <v>7044</v>
      </c>
      <c r="N11" s="34">
        <v>8106</v>
      </c>
      <c r="O11" s="28">
        <v>8.4</v>
      </c>
      <c r="P11" s="30">
        <v>6.3</v>
      </c>
      <c r="Q11" s="47">
        <v>13299</v>
      </c>
      <c r="R11" s="48">
        <v>20356</v>
      </c>
      <c r="S11" s="36">
        <v>5434</v>
      </c>
      <c r="T11" s="36">
        <v>6545</v>
      </c>
      <c r="U11" s="36">
        <v>67</v>
      </c>
      <c r="V11" s="36">
        <v>113</v>
      </c>
      <c r="W11" s="36">
        <v>0</v>
      </c>
      <c r="X11" s="36">
        <v>0</v>
      </c>
      <c r="Y11" s="36">
        <v>259</v>
      </c>
      <c r="Z11" s="36">
        <v>324</v>
      </c>
      <c r="AA11" s="36">
        <v>1048</v>
      </c>
      <c r="AB11" s="36">
        <v>933</v>
      </c>
      <c r="AC11" s="36">
        <v>249</v>
      </c>
      <c r="AD11" s="36">
        <v>227</v>
      </c>
      <c r="AE11" s="36">
        <v>143</v>
      </c>
      <c r="AF11" s="36">
        <v>166</v>
      </c>
      <c r="AG11" s="36">
        <v>1483</v>
      </c>
      <c r="AH11" s="36">
        <v>1562</v>
      </c>
      <c r="AI11" s="36">
        <v>348</v>
      </c>
      <c r="AJ11" s="36">
        <v>433</v>
      </c>
      <c r="AK11" s="36">
        <v>1836</v>
      </c>
      <c r="AL11" s="36">
        <v>2781</v>
      </c>
      <c r="AM11" s="36">
        <v>1610</v>
      </c>
      <c r="AN11" s="36">
        <v>1561</v>
      </c>
      <c r="AO11" s="36">
        <v>500</v>
      </c>
      <c r="AP11" s="28">
        <v>1</v>
      </c>
      <c r="AQ11" s="34">
        <v>1</v>
      </c>
      <c r="AR11" s="34">
        <v>6293</v>
      </c>
      <c r="AS11" s="37">
        <v>10839</v>
      </c>
      <c r="AT11" s="34"/>
      <c r="AU11" s="34"/>
      <c r="AV11" s="36">
        <v>0</v>
      </c>
      <c r="AW11" s="36"/>
      <c r="AX11" s="36"/>
      <c r="AY11" s="36">
        <v>1</v>
      </c>
      <c r="AZ11" s="36" t="s">
        <v>61</v>
      </c>
      <c r="BA11" s="36">
        <v>0</v>
      </c>
      <c r="BB11" s="36"/>
      <c r="BC11" s="38"/>
      <c r="BD11" s="38"/>
      <c r="BE11" s="38"/>
      <c r="BF11" s="38"/>
    </row>
    <row r="12" spans="2:58" ht="12.75">
      <c r="B12" s="29">
        <v>26061</v>
      </c>
      <c r="C12" s="30">
        <v>7</v>
      </c>
      <c r="D12" s="31" t="s">
        <v>62</v>
      </c>
      <c r="E12" s="31" t="s">
        <v>51</v>
      </c>
      <c r="F12" s="32">
        <v>0</v>
      </c>
      <c r="G12" s="32">
        <v>0</v>
      </c>
      <c r="H12" s="28">
        <v>0</v>
      </c>
      <c r="I12" s="32">
        <v>0</v>
      </c>
      <c r="J12" s="33">
        <v>1011.74</v>
      </c>
      <c r="K12" s="34">
        <v>35446</v>
      </c>
      <c r="L12" s="34">
        <v>36016</v>
      </c>
      <c r="M12" s="34">
        <v>14290</v>
      </c>
      <c r="N12" s="34">
        <v>17495</v>
      </c>
      <c r="O12" s="28">
        <v>7.6</v>
      </c>
      <c r="P12" s="30">
        <v>4.9</v>
      </c>
      <c r="Q12" s="47">
        <v>13178</v>
      </c>
      <c r="R12" s="48">
        <v>20021</v>
      </c>
      <c r="S12" s="36">
        <v>10049</v>
      </c>
      <c r="T12" s="36">
        <v>12864</v>
      </c>
      <c r="U12" s="36">
        <v>81</v>
      </c>
      <c r="V12" s="36">
        <v>0</v>
      </c>
      <c r="W12" s="36">
        <v>39</v>
      </c>
      <c r="X12" s="36">
        <v>0</v>
      </c>
      <c r="Y12" s="36">
        <v>778</v>
      </c>
      <c r="Z12" s="36">
        <v>1262</v>
      </c>
      <c r="AA12" s="36">
        <v>765</v>
      </c>
      <c r="AB12" s="36">
        <v>1090</v>
      </c>
      <c r="AC12" s="36">
        <v>465</v>
      </c>
      <c r="AD12" s="36">
        <v>455</v>
      </c>
      <c r="AE12" s="36">
        <v>253</v>
      </c>
      <c r="AF12" s="36">
        <v>282</v>
      </c>
      <c r="AG12" s="36">
        <v>3142</v>
      </c>
      <c r="AH12" s="36">
        <v>3914</v>
      </c>
      <c r="AI12" s="36">
        <v>856</v>
      </c>
      <c r="AJ12" s="36">
        <v>907</v>
      </c>
      <c r="AK12" s="36">
        <v>3670</v>
      </c>
      <c r="AL12" s="36">
        <v>4784</v>
      </c>
      <c r="AM12" s="36">
        <v>4241</v>
      </c>
      <c r="AN12" s="36">
        <v>4631</v>
      </c>
      <c r="AO12" s="36">
        <v>928</v>
      </c>
      <c r="AP12" s="28">
        <v>3</v>
      </c>
      <c r="AQ12" s="34">
        <v>2</v>
      </c>
      <c r="AR12" s="34">
        <v>14007</v>
      </c>
      <c r="AS12" s="37">
        <v>17748</v>
      </c>
      <c r="AT12" s="34"/>
      <c r="AU12" s="34"/>
      <c r="AV12" s="36">
        <v>0</v>
      </c>
      <c r="AW12" s="36"/>
      <c r="AX12" s="36"/>
      <c r="AY12" s="36"/>
      <c r="AZ12" s="36"/>
      <c r="BA12" s="36">
        <v>0</v>
      </c>
      <c r="BB12" s="36"/>
      <c r="BC12" s="38"/>
      <c r="BD12" s="38"/>
      <c r="BE12" s="38" t="s">
        <v>493</v>
      </c>
      <c r="BF12" s="38">
        <v>1</v>
      </c>
    </row>
    <row r="13" spans="2:58" ht="12.75">
      <c r="B13" s="29">
        <v>26071</v>
      </c>
      <c r="C13" s="30">
        <v>9</v>
      </c>
      <c r="D13" s="31" t="s">
        <v>63</v>
      </c>
      <c r="E13" s="31" t="s">
        <v>51</v>
      </c>
      <c r="F13" s="32">
        <v>0</v>
      </c>
      <c r="G13" s="32">
        <v>0</v>
      </c>
      <c r="H13" s="28">
        <v>0</v>
      </c>
      <c r="I13" s="32">
        <v>0</v>
      </c>
      <c r="J13" s="33">
        <v>1166.49</v>
      </c>
      <c r="K13" s="34">
        <v>13175</v>
      </c>
      <c r="L13" s="34">
        <v>13138</v>
      </c>
      <c r="M13" s="34">
        <v>4954</v>
      </c>
      <c r="N13" s="34">
        <v>5641</v>
      </c>
      <c r="O13" s="28">
        <v>9.1</v>
      </c>
      <c r="P13" s="30">
        <v>6.4</v>
      </c>
      <c r="Q13" s="47">
        <v>13824</v>
      </c>
      <c r="R13" s="48">
        <v>20235</v>
      </c>
      <c r="S13" s="36">
        <v>3616</v>
      </c>
      <c r="T13" s="36">
        <v>4280</v>
      </c>
      <c r="U13" s="36">
        <v>42</v>
      </c>
      <c r="V13" s="36">
        <v>0</v>
      </c>
      <c r="W13" s="36">
        <v>23</v>
      </c>
      <c r="X13" s="36">
        <v>0</v>
      </c>
      <c r="Y13" s="36">
        <v>288</v>
      </c>
      <c r="Z13" s="36">
        <v>377</v>
      </c>
      <c r="AA13" s="36">
        <v>758</v>
      </c>
      <c r="AB13" s="36">
        <v>644</v>
      </c>
      <c r="AC13" s="36">
        <v>128</v>
      </c>
      <c r="AD13" s="36">
        <v>171</v>
      </c>
      <c r="AE13" s="36">
        <v>170</v>
      </c>
      <c r="AF13" s="36">
        <v>156</v>
      </c>
      <c r="AG13" s="36">
        <v>1023</v>
      </c>
      <c r="AH13" s="36">
        <v>1178</v>
      </c>
      <c r="AI13" s="36">
        <v>251</v>
      </c>
      <c r="AJ13" s="36">
        <v>337</v>
      </c>
      <c r="AK13" s="36">
        <v>933</v>
      </c>
      <c r="AL13" s="36">
        <v>1360</v>
      </c>
      <c r="AM13" s="36">
        <v>1338</v>
      </c>
      <c r="AN13" s="36">
        <v>1361</v>
      </c>
      <c r="AO13" s="36">
        <v>412</v>
      </c>
      <c r="AP13" s="28">
        <v>0</v>
      </c>
      <c r="AQ13" s="34"/>
      <c r="AR13" s="34"/>
      <c r="AS13" s="37">
        <v>8772</v>
      </c>
      <c r="AT13" s="34"/>
      <c r="AU13" s="34"/>
      <c r="AV13" s="36">
        <v>0</v>
      </c>
      <c r="AW13" s="36"/>
      <c r="AX13" s="36"/>
      <c r="AY13" s="36"/>
      <c r="AZ13" s="36"/>
      <c r="BA13" s="36">
        <v>0</v>
      </c>
      <c r="BB13" s="36"/>
      <c r="BC13" s="38"/>
      <c r="BD13" s="38"/>
      <c r="BE13" s="38"/>
      <c r="BF13" s="38"/>
    </row>
    <row r="14" spans="2:58" ht="12.75">
      <c r="B14" s="29">
        <v>26083</v>
      </c>
      <c r="C14" s="30">
        <v>9</v>
      </c>
      <c r="D14" s="31" t="s">
        <v>64</v>
      </c>
      <c r="E14" s="31" t="s">
        <v>51</v>
      </c>
      <c r="F14" s="32">
        <v>0</v>
      </c>
      <c r="G14" s="32">
        <v>0</v>
      </c>
      <c r="H14" s="28">
        <v>0</v>
      </c>
      <c r="I14" s="32">
        <v>0</v>
      </c>
      <c r="J14" s="33">
        <v>541.2</v>
      </c>
      <c r="K14" s="34">
        <v>1701</v>
      </c>
      <c r="L14" s="34">
        <v>2301</v>
      </c>
      <c r="M14" s="34">
        <v>441</v>
      </c>
      <c r="N14" s="34">
        <v>963</v>
      </c>
      <c r="O14" s="28">
        <v>15.2</v>
      </c>
      <c r="P14" s="30">
        <v>7.8</v>
      </c>
      <c r="Q14" s="47">
        <v>14421</v>
      </c>
      <c r="R14" s="48">
        <v>18321</v>
      </c>
      <c r="S14" s="36">
        <v>358</v>
      </c>
      <c r="T14" s="36">
        <v>773</v>
      </c>
      <c r="U14" s="36">
        <v>0</v>
      </c>
      <c r="V14" s="36">
        <v>0</v>
      </c>
      <c r="W14" s="36">
        <v>0</v>
      </c>
      <c r="X14" s="36">
        <v>0</v>
      </c>
      <c r="Y14" s="36">
        <v>13</v>
      </c>
      <c r="Z14" s="36">
        <v>22</v>
      </c>
      <c r="AA14" s="36">
        <v>47</v>
      </c>
      <c r="AB14" s="36">
        <v>68</v>
      </c>
      <c r="AC14" s="36">
        <v>0</v>
      </c>
      <c r="AD14" s="36">
        <v>0</v>
      </c>
      <c r="AE14" s="36">
        <v>0</v>
      </c>
      <c r="AF14" s="36">
        <v>0</v>
      </c>
      <c r="AG14" s="36">
        <v>138</v>
      </c>
      <c r="AH14" s="36">
        <v>202</v>
      </c>
      <c r="AI14" s="36">
        <v>0</v>
      </c>
      <c r="AJ14" s="36">
        <v>114</v>
      </c>
      <c r="AK14" s="36">
        <v>134</v>
      </c>
      <c r="AL14" s="36">
        <v>356</v>
      </c>
      <c r="AM14" s="36">
        <v>83</v>
      </c>
      <c r="AN14" s="36">
        <v>190</v>
      </c>
      <c r="AO14" s="36">
        <v>67</v>
      </c>
      <c r="AP14" s="28">
        <v>0</v>
      </c>
      <c r="AQ14" s="34"/>
      <c r="AR14" s="34"/>
      <c r="AS14" s="37">
        <v>2327</v>
      </c>
      <c r="AT14" s="34"/>
      <c r="AU14" s="34"/>
      <c r="AV14" s="36">
        <v>0</v>
      </c>
      <c r="AW14" s="36"/>
      <c r="AX14" s="36"/>
      <c r="AY14" s="36"/>
      <c r="AZ14" s="36"/>
      <c r="BA14" s="36">
        <v>0</v>
      </c>
      <c r="BB14" s="36"/>
      <c r="BC14" s="38"/>
      <c r="BD14" s="38"/>
      <c r="BE14" s="38"/>
      <c r="BF14" s="38"/>
    </row>
    <row r="15" spans="2:58" ht="12.75">
      <c r="B15" s="29">
        <v>26095</v>
      </c>
      <c r="C15" s="30">
        <v>9</v>
      </c>
      <c r="D15" s="31" t="s">
        <v>65</v>
      </c>
      <c r="E15" s="31" t="s">
        <v>51</v>
      </c>
      <c r="F15" s="32">
        <v>0</v>
      </c>
      <c r="G15" s="32">
        <v>0</v>
      </c>
      <c r="H15" s="28">
        <v>0</v>
      </c>
      <c r="I15" s="32">
        <v>0</v>
      </c>
      <c r="J15" s="33">
        <v>903.07</v>
      </c>
      <c r="K15" s="34">
        <v>5763</v>
      </c>
      <c r="L15" s="34">
        <v>7024</v>
      </c>
      <c r="M15" s="34">
        <v>2799</v>
      </c>
      <c r="N15" s="34">
        <v>2946</v>
      </c>
      <c r="O15" s="28">
        <v>9.4</v>
      </c>
      <c r="P15" s="30">
        <v>6.6</v>
      </c>
      <c r="Q15" s="47">
        <v>15849</v>
      </c>
      <c r="R15" s="48">
        <v>17214</v>
      </c>
      <c r="S15" s="36">
        <v>1828</v>
      </c>
      <c r="T15" s="36">
        <v>1941</v>
      </c>
      <c r="U15" s="36">
        <v>12</v>
      </c>
      <c r="V15" s="36">
        <v>26</v>
      </c>
      <c r="W15" s="36">
        <v>0</v>
      </c>
      <c r="X15" s="36">
        <v>0</v>
      </c>
      <c r="Y15" s="36">
        <v>149</v>
      </c>
      <c r="Z15" s="36">
        <v>151</v>
      </c>
      <c r="AA15" s="36">
        <v>402</v>
      </c>
      <c r="AB15" s="36">
        <v>316</v>
      </c>
      <c r="AC15" s="36">
        <v>105</v>
      </c>
      <c r="AD15" s="36">
        <v>150</v>
      </c>
      <c r="AE15" s="36">
        <v>56</v>
      </c>
      <c r="AF15" s="36">
        <v>45</v>
      </c>
      <c r="AG15" s="36">
        <v>516</v>
      </c>
      <c r="AH15" s="36">
        <v>567</v>
      </c>
      <c r="AI15" s="36">
        <v>86</v>
      </c>
      <c r="AJ15" s="36">
        <v>147</v>
      </c>
      <c r="AK15" s="36">
        <v>498</v>
      </c>
      <c r="AL15" s="36">
        <v>533</v>
      </c>
      <c r="AM15" s="36">
        <v>971</v>
      </c>
      <c r="AN15" s="36">
        <v>1005</v>
      </c>
      <c r="AO15" s="36">
        <v>196</v>
      </c>
      <c r="AP15" s="28">
        <v>0</v>
      </c>
      <c r="AQ15" s="34"/>
      <c r="AR15" s="34"/>
      <c r="AS15" s="37">
        <v>4008</v>
      </c>
      <c r="AT15" s="34"/>
      <c r="AU15" s="34"/>
      <c r="AV15" s="36">
        <v>0</v>
      </c>
      <c r="AW15" s="36"/>
      <c r="AX15" s="36"/>
      <c r="AY15" s="36"/>
      <c r="AZ15" s="36"/>
      <c r="BA15" s="36">
        <v>0</v>
      </c>
      <c r="BB15" s="36"/>
      <c r="BC15" s="38"/>
      <c r="BD15" s="38"/>
      <c r="BE15" s="38"/>
      <c r="BF15" s="38"/>
    </row>
    <row r="16" spans="2:58" ht="12.75">
      <c r="B16" s="29">
        <v>26097</v>
      </c>
      <c r="C16" s="30">
        <v>7</v>
      </c>
      <c r="D16" s="31" t="s">
        <v>66</v>
      </c>
      <c r="E16" s="31" t="s">
        <v>51</v>
      </c>
      <c r="F16" s="32">
        <v>0</v>
      </c>
      <c r="G16" s="32">
        <v>1</v>
      </c>
      <c r="H16" s="28">
        <v>1</v>
      </c>
      <c r="I16" s="32">
        <v>0</v>
      </c>
      <c r="J16" s="33">
        <v>1021.6</v>
      </c>
      <c r="K16" s="34">
        <v>10674</v>
      </c>
      <c r="L16" s="34">
        <v>11943</v>
      </c>
      <c r="M16" s="34">
        <v>5369</v>
      </c>
      <c r="N16" s="34">
        <v>7021</v>
      </c>
      <c r="O16" s="28">
        <v>14.6</v>
      </c>
      <c r="P16" s="30">
        <v>8.4</v>
      </c>
      <c r="Q16" s="47">
        <v>15132</v>
      </c>
      <c r="R16" s="48">
        <v>24100</v>
      </c>
      <c r="S16" s="36">
        <v>4436</v>
      </c>
      <c r="T16" s="36">
        <v>5945</v>
      </c>
      <c r="U16" s="36">
        <v>48</v>
      </c>
      <c r="V16" s="36">
        <v>0</v>
      </c>
      <c r="W16" s="36">
        <v>0</v>
      </c>
      <c r="X16" s="36">
        <v>0</v>
      </c>
      <c r="Y16" s="36">
        <v>395</v>
      </c>
      <c r="Z16" s="36">
        <v>511</v>
      </c>
      <c r="AA16" s="36">
        <v>198</v>
      </c>
      <c r="AB16" s="36">
        <v>131</v>
      </c>
      <c r="AC16" s="36">
        <v>400</v>
      </c>
      <c r="AD16" s="36">
        <v>332</v>
      </c>
      <c r="AE16" s="36">
        <v>112</v>
      </c>
      <c r="AF16" s="36">
        <v>164</v>
      </c>
      <c r="AG16" s="36">
        <v>1489</v>
      </c>
      <c r="AH16" s="36">
        <v>1726</v>
      </c>
      <c r="AI16" s="36">
        <v>236</v>
      </c>
      <c r="AJ16" s="36">
        <v>363</v>
      </c>
      <c r="AK16" s="36">
        <v>1552</v>
      </c>
      <c r="AL16" s="36">
        <v>2533</v>
      </c>
      <c r="AM16" s="36">
        <v>933</v>
      </c>
      <c r="AN16" s="36">
        <v>1076</v>
      </c>
      <c r="AO16" s="36">
        <v>537</v>
      </c>
      <c r="AP16" s="28">
        <v>0</v>
      </c>
      <c r="AQ16" s="34"/>
      <c r="AR16" s="34"/>
      <c r="AS16" s="37">
        <v>9413</v>
      </c>
      <c r="AT16" s="34"/>
      <c r="AU16" s="34"/>
      <c r="AV16" s="36">
        <v>0</v>
      </c>
      <c r="AW16" s="36"/>
      <c r="AX16" s="36"/>
      <c r="AY16" s="36">
        <v>2</v>
      </c>
      <c r="AZ16" s="36" t="s">
        <v>67</v>
      </c>
      <c r="BA16" s="36">
        <v>1</v>
      </c>
      <c r="BB16" s="36">
        <v>75</v>
      </c>
      <c r="BC16" s="38"/>
      <c r="BD16" s="38"/>
      <c r="BE16" s="38"/>
      <c r="BF16" s="38"/>
    </row>
    <row r="17" spans="2:58" ht="12.75">
      <c r="B17" s="29">
        <v>26103</v>
      </c>
      <c r="C17" s="30">
        <v>5</v>
      </c>
      <c r="D17" s="31" t="s">
        <v>68</v>
      </c>
      <c r="E17" s="31" t="s">
        <v>51</v>
      </c>
      <c r="F17" s="32">
        <v>0</v>
      </c>
      <c r="G17" s="32">
        <v>0</v>
      </c>
      <c r="H17" s="28">
        <v>2</v>
      </c>
      <c r="I17" s="32">
        <v>0</v>
      </c>
      <c r="J17" s="33">
        <v>1821.31</v>
      </c>
      <c r="K17" s="34">
        <v>70887</v>
      </c>
      <c r="L17" s="34">
        <v>64634</v>
      </c>
      <c r="M17" s="34">
        <v>34560</v>
      </c>
      <c r="N17" s="34">
        <v>33842</v>
      </c>
      <c r="O17" s="28">
        <v>3.8</v>
      </c>
      <c r="P17" s="30">
        <v>4.8</v>
      </c>
      <c r="Q17" s="47">
        <v>15088</v>
      </c>
      <c r="R17" s="48">
        <v>22526</v>
      </c>
      <c r="S17" s="36">
        <v>23349</v>
      </c>
      <c r="T17" s="36">
        <v>27018</v>
      </c>
      <c r="U17" s="36">
        <v>149</v>
      </c>
      <c r="V17" s="36">
        <v>237</v>
      </c>
      <c r="W17" s="36">
        <v>2144</v>
      </c>
      <c r="X17" s="36">
        <v>0</v>
      </c>
      <c r="Y17" s="36">
        <v>1480</v>
      </c>
      <c r="Z17" s="36">
        <v>0</v>
      </c>
      <c r="AA17" s="36">
        <v>791</v>
      </c>
      <c r="AB17" s="36">
        <v>1012</v>
      </c>
      <c r="AC17" s="36">
        <v>1768</v>
      </c>
      <c r="AD17" s="36">
        <v>1571</v>
      </c>
      <c r="AE17" s="36">
        <v>773</v>
      </c>
      <c r="AF17" s="36">
        <v>772</v>
      </c>
      <c r="AG17" s="36">
        <v>6043</v>
      </c>
      <c r="AH17" s="36">
        <v>6774</v>
      </c>
      <c r="AI17" s="36">
        <v>1709</v>
      </c>
      <c r="AJ17" s="36">
        <v>2028</v>
      </c>
      <c r="AK17" s="36">
        <v>8492</v>
      </c>
      <c r="AL17" s="36">
        <v>10661</v>
      </c>
      <c r="AM17" s="36">
        <v>11211</v>
      </c>
      <c r="AN17" s="36">
        <v>6824</v>
      </c>
      <c r="AO17" s="36">
        <v>1636</v>
      </c>
      <c r="AP17" s="28">
        <v>6</v>
      </c>
      <c r="AQ17" s="34">
        <v>3</v>
      </c>
      <c r="AR17" s="34">
        <v>33495</v>
      </c>
      <c r="AS17" s="37">
        <v>32877</v>
      </c>
      <c r="AT17" s="34"/>
      <c r="AU17" s="34"/>
      <c r="AV17" s="36">
        <v>0</v>
      </c>
      <c r="AW17" s="36"/>
      <c r="AX17" s="36"/>
      <c r="AY17" s="36"/>
      <c r="AZ17" s="36"/>
      <c r="BA17" s="36">
        <v>0</v>
      </c>
      <c r="BB17" s="36"/>
      <c r="BC17" s="38"/>
      <c r="BD17" s="38"/>
      <c r="BE17" s="38" t="s">
        <v>494</v>
      </c>
      <c r="BF17" s="38">
        <v>1</v>
      </c>
    </row>
    <row r="18" spans="2:58" ht="12.75">
      <c r="B18" s="29">
        <v>26109</v>
      </c>
      <c r="C18" s="30">
        <v>7</v>
      </c>
      <c r="D18" s="31" t="s">
        <v>69</v>
      </c>
      <c r="E18" s="31" t="s">
        <v>51</v>
      </c>
      <c r="F18" s="32">
        <v>0</v>
      </c>
      <c r="G18" s="32">
        <v>0</v>
      </c>
      <c r="H18" s="28">
        <v>0</v>
      </c>
      <c r="I18" s="32">
        <v>0</v>
      </c>
      <c r="J18" s="33">
        <v>1043.66</v>
      </c>
      <c r="K18" s="34">
        <v>24920</v>
      </c>
      <c r="L18" s="34">
        <v>25326</v>
      </c>
      <c r="M18" s="34">
        <v>10501</v>
      </c>
      <c r="N18" s="34">
        <v>11955</v>
      </c>
      <c r="O18" s="28">
        <v>7</v>
      </c>
      <c r="P18" s="30">
        <v>4.6</v>
      </c>
      <c r="Q18" s="47">
        <v>14839</v>
      </c>
      <c r="R18" s="48">
        <v>21934</v>
      </c>
      <c r="S18" s="36">
        <v>8978</v>
      </c>
      <c r="T18" s="36">
        <v>10375</v>
      </c>
      <c r="U18" s="36">
        <v>164</v>
      </c>
      <c r="V18" s="36">
        <v>169</v>
      </c>
      <c r="W18" s="36">
        <v>0</v>
      </c>
      <c r="X18" s="36">
        <v>0</v>
      </c>
      <c r="Y18" s="36">
        <v>354</v>
      </c>
      <c r="Z18" s="36">
        <v>504</v>
      </c>
      <c r="AA18" s="36">
        <v>3625</v>
      </c>
      <c r="AB18" s="36">
        <v>3135</v>
      </c>
      <c r="AC18" s="36">
        <v>510</v>
      </c>
      <c r="AD18" s="36">
        <v>610</v>
      </c>
      <c r="AE18" s="36">
        <v>494</v>
      </c>
      <c r="AF18" s="36">
        <v>575</v>
      </c>
      <c r="AG18" s="36">
        <v>1653</v>
      </c>
      <c r="AH18" s="36">
        <v>1729</v>
      </c>
      <c r="AI18" s="36">
        <v>408</v>
      </c>
      <c r="AJ18" s="36">
        <v>479</v>
      </c>
      <c r="AK18" s="36">
        <v>1766</v>
      </c>
      <c r="AL18" s="36">
        <v>3168</v>
      </c>
      <c r="AM18" s="36">
        <v>1523</v>
      </c>
      <c r="AN18" s="36">
        <v>1580</v>
      </c>
      <c r="AO18" s="36">
        <v>522</v>
      </c>
      <c r="AP18" s="28">
        <v>2</v>
      </c>
      <c r="AQ18" s="34">
        <v>1</v>
      </c>
      <c r="AR18" s="34">
        <v>9131</v>
      </c>
      <c r="AS18" s="37">
        <v>13639</v>
      </c>
      <c r="AT18" s="34"/>
      <c r="AU18" s="34"/>
      <c r="AV18" s="36">
        <v>1</v>
      </c>
      <c r="AW18" s="36" t="s">
        <v>70</v>
      </c>
      <c r="AX18" s="36">
        <v>356</v>
      </c>
      <c r="AY18" s="36">
        <v>1</v>
      </c>
      <c r="AZ18" s="36" t="s">
        <v>71</v>
      </c>
      <c r="BA18" s="36">
        <v>0</v>
      </c>
      <c r="BB18" s="36"/>
      <c r="BC18" s="38"/>
      <c r="BD18" s="38"/>
      <c r="BE18" s="38"/>
      <c r="BF18" s="38"/>
    </row>
    <row r="19" spans="2:58" ht="12.75">
      <c r="B19" s="29">
        <v>26131</v>
      </c>
      <c r="C19" s="30">
        <v>9</v>
      </c>
      <c r="D19" s="31" t="s">
        <v>72</v>
      </c>
      <c r="E19" s="31" t="s">
        <v>51</v>
      </c>
      <c r="F19" s="32">
        <v>0</v>
      </c>
      <c r="G19" s="32">
        <v>0</v>
      </c>
      <c r="H19" s="28">
        <v>2</v>
      </c>
      <c r="I19" s="32">
        <v>0</v>
      </c>
      <c r="J19" s="33">
        <v>1311.63</v>
      </c>
      <c r="K19" s="34">
        <v>8854</v>
      </c>
      <c r="L19" s="34">
        <v>7818</v>
      </c>
      <c r="M19" s="34">
        <v>4267</v>
      </c>
      <c r="N19" s="34">
        <v>3366</v>
      </c>
      <c r="O19" s="28">
        <v>5.7</v>
      </c>
      <c r="P19" s="30">
        <v>8.1</v>
      </c>
      <c r="Q19" s="47">
        <v>13885</v>
      </c>
      <c r="R19" s="48">
        <v>20287</v>
      </c>
      <c r="S19" s="36">
        <v>3534</v>
      </c>
      <c r="T19" s="36">
        <v>2651</v>
      </c>
      <c r="U19" s="36">
        <v>31</v>
      </c>
      <c r="V19" s="36">
        <v>0</v>
      </c>
      <c r="W19" s="36">
        <v>0</v>
      </c>
      <c r="X19" s="36">
        <v>0</v>
      </c>
      <c r="Y19" s="36">
        <v>177</v>
      </c>
      <c r="Z19" s="36">
        <v>205</v>
      </c>
      <c r="AA19" s="36">
        <v>776</v>
      </c>
      <c r="AB19" s="36">
        <v>549</v>
      </c>
      <c r="AC19" s="36">
        <v>129</v>
      </c>
      <c r="AD19" s="36">
        <v>188</v>
      </c>
      <c r="AE19" s="36">
        <v>75</v>
      </c>
      <c r="AF19" s="36">
        <v>21</v>
      </c>
      <c r="AG19" s="36">
        <v>674</v>
      </c>
      <c r="AH19" s="36">
        <v>719</v>
      </c>
      <c r="AI19" s="36">
        <v>109</v>
      </c>
      <c r="AJ19" s="36">
        <v>174</v>
      </c>
      <c r="AK19" s="36">
        <v>0</v>
      </c>
      <c r="AL19" s="36">
        <v>734</v>
      </c>
      <c r="AM19" s="36">
        <v>733</v>
      </c>
      <c r="AN19" s="36">
        <v>715</v>
      </c>
      <c r="AO19" s="36">
        <v>234</v>
      </c>
      <c r="AP19" s="28">
        <v>1</v>
      </c>
      <c r="AQ19" s="34"/>
      <c r="AR19" s="34"/>
      <c r="AS19" s="37">
        <v>5404</v>
      </c>
      <c r="AT19" s="34"/>
      <c r="AU19" s="34"/>
      <c r="AV19" s="36">
        <v>1</v>
      </c>
      <c r="AW19" s="36" t="s">
        <v>73</v>
      </c>
      <c r="AX19" s="36">
        <v>91</v>
      </c>
      <c r="AY19" s="36"/>
      <c r="AZ19" s="36"/>
      <c r="BA19" s="36">
        <v>0</v>
      </c>
      <c r="BB19" s="36"/>
      <c r="BC19" s="38"/>
      <c r="BD19" s="38"/>
      <c r="BE19" s="38"/>
      <c r="BF19" s="38"/>
    </row>
    <row r="20" spans="2:58" ht="12.75">
      <c r="B20" s="29">
        <v>26153</v>
      </c>
      <c r="C20" s="30">
        <v>7</v>
      </c>
      <c r="D20" s="31" t="s">
        <v>74</v>
      </c>
      <c r="E20" s="31" t="s">
        <v>51</v>
      </c>
      <c r="F20" s="32">
        <v>0</v>
      </c>
      <c r="G20" s="32">
        <v>0</v>
      </c>
      <c r="H20" s="28">
        <v>1</v>
      </c>
      <c r="I20" s="32">
        <v>0</v>
      </c>
      <c r="J20" s="33">
        <v>1178.18</v>
      </c>
      <c r="K20" s="34">
        <v>8302</v>
      </c>
      <c r="L20" s="34">
        <v>8903</v>
      </c>
      <c r="M20" s="34">
        <v>3109</v>
      </c>
      <c r="N20" s="34">
        <v>3770</v>
      </c>
      <c r="O20" s="28">
        <v>16.6</v>
      </c>
      <c r="P20" s="30">
        <v>8.6</v>
      </c>
      <c r="Q20" s="47">
        <v>14012</v>
      </c>
      <c r="R20" s="48">
        <v>21588</v>
      </c>
      <c r="S20" s="36">
        <v>2377</v>
      </c>
      <c r="T20" s="36">
        <v>2927</v>
      </c>
      <c r="U20" s="36">
        <v>37</v>
      </c>
      <c r="V20" s="36">
        <v>62</v>
      </c>
      <c r="W20" s="36">
        <v>0</v>
      </c>
      <c r="X20" s="36">
        <v>122</v>
      </c>
      <c r="Y20" s="36">
        <v>133</v>
      </c>
      <c r="Z20" s="36">
        <v>256</v>
      </c>
      <c r="AA20" s="36">
        <v>432</v>
      </c>
      <c r="AB20" s="36">
        <v>402</v>
      </c>
      <c r="AC20" s="36">
        <v>162</v>
      </c>
      <c r="AD20" s="36">
        <v>143</v>
      </c>
      <c r="AE20" s="36">
        <v>38</v>
      </c>
      <c r="AF20" s="36">
        <v>52</v>
      </c>
      <c r="AG20" s="36">
        <v>678</v>
      </c>
      <c r="AH20" s="36">
        <v>789</v>
      </c>
      <c r="AI20" s="36">
        <v>153</v>
      </c>
      <c r="AJ20" s="36">
        <v>249</v>
      </c>
      <c r="AK20" s="36">
        <v>0</v>
      </c>
      <c r="AL20" s="36">
        <v>852</v>
      </c>
      <c r="AM20" s="36">
        <v>732</v>
      </c>
      <c r="AN20" s="36">
        <v>843</v>
      </c>
      <c r="AO20" s="36">
        <v>281</v>
      </c>
      <c r="AP20" s="28">
        <v>0</v>
      </c>
      <c r="AQ20" s="34"/>
      <c r="AR20" s="34"/>
      <c r="AS20" s="37">
        <v>5700</v>
      </c>
      <c r="AT20" s="34"/>
      <c r="AU20" s="34"/>
      <c r="AV20" s="36">
        <v>0</v>
      </c>
      <c r="AW20" s="36"/>
      <c r="AX20" s="36"/>
      <c r="AY20" s="36">
        <v>1</v>
      </c>
      <c r="AZ20" s="36" t="s">
        <v>75</v>
      </c>
      <c r="BA20" s="36">
        <v>0</v>
      </c>
      <c r="BB20" s="36"/>
      <c r="BC20" s="38"/>
      <c r="BD20" s="38"/>
      <c r="BE20" s="38"/>
      <c r="BF20" s="38"/>
    </row>
    <row r="21" spans="2:58" ht="12.75">
      <c r="B21" s="29">
        <v>27001</v>
      </c>
      <c r="C21" s="30">
        <v>9</v>
      </c>
      <c r="D21" s="31" t="s">
        <v>76</v>
      </c>
      <c r="E21" s="28" t="s">
        <v>77</v>
      </c>
      <c r="F21" s="32">
        <v>0</v>
      </c>
      <c r="G21" s="32">
        <v>0</v>
      </c>
      <c r="H21" s="28">
        <v>1</v>
      </c>
      <c r="I21" s="32">
        <v>1</v>
      </c>
      <c r="J21" s="33">
        <v>1819.38</v>
      </c>
      <c r="K21" s="34">
        <v>12425</v>
      </c>
      <c r="L21" s="34">
        <v>15301</v>
      </c>
      <c r="M21" s="34">
        <v>4308</v>
      </c>
      <c r="N21" s="34">
        <v>6092</v>
      </c>
      <c r="O21" s="28">
        <v>10.8</v>
      </c>
      <c r="P21" s="30">
        <v>8</v>
      </c>
      <c r="Q21" s="47">
        <v>13375</v>
      </c>
      <c r="R21" s="48">
        <v>20242</v>
      </c>
      <c r="S21" s="36">
        <v>3567</v>
      </c>
      <c r="T21" s="36">
        <v>5188</v>
      </c>
      <c r="U21" s="36">
        <v>0</v>
      </c>
      <c r="V21" s="36">
        <v>0</v>
      </c>
      <c r="W21" s="36">
        <v>0</v>
      </c>
      <c r="X21" s="36">
        <v>0</v>
      </c>
      <c r="Y21" s="36">
        <v>296</v>
      </c>
      <c r="Z21" s="36">
        <v>522</v>
      </c>
      <c r="AA21" s="36">
        <v>415</v>
      </c>
      <c r="AB21" s="36">
        <v>1054</v>
      </c>
      <c r="AC21" s="36">
        <v>196</v>
      </c>
      <c r="AD21" s="36">
        <v>272</v>
      </c>
      <c r="AE21" s="36">
        <v>120</v>
      </c>
      <c r="AF21" s="36">
        <v>117</v>
      </c>
      <c r="AG21" s="36">
        <v>977</v>
      </c>
      <c r="AH21" s="36">
        <v>1254</v>
      </c>
      <c r="AI21" s="36">
        <v>253</v>
      </c>
      <c r="AJ21" s="36">
        <v>335</v>
      </c>
      <c r="AK21" s="36">
        <v>0</v>
      </c>
      <c r="AL21" s="36">
        <v>0</v>
      </c>
      <c r="AM21" s="36">
        <v>741</v>
      </c>
      <c r="AN21" s="36">
        <v>904</v>
      </c>
      <c r="AO21" s="36">
        <v>409</v>
      </c>
      <c r="AP21" s="28">
        <v>1</v>
      </c>
      <c r="AQ21" s="34"/>
      <c r="AR21" s="34"/>
      <c r="AS21" s="39">
        <v>14168</v>
      </c>
      <c r="AT21" s="34"/>
      <c r="AU21" s="34"/>
      <c r="AV21" s="36">
        <v>1</v>
      </c>
      <c r="AW21" s="36" t="s">
        <v>78</v>
      </c>
      <c r="AX21" s="36">
        <v>237</v>
      </c>
      <c r="AY21" s="36"/>
      <c r="AZ21" s="36"/>
      <c r="BA21" s="36">
        <v>0</v>
      </c>
      <c r="BB21" s="36"/>
      <c r="BC21" s="34"/>
      <c r="BD21" s="34"/>
      <c r="BE21" s="34"/>
      <c r="BF21" s="34"/>
    </row>
    <row r="22" spans="2:58" ht="12.75">
      <c r="B22" s="29">
        <v>27003</v>
      </c>
      <c r="C22" s="30">
        <v>0</v>
      </c>
      <c r="D22" s="31" t="s">
        <v>79</v>
      </c>
      <c r="E22" s="28" t="s">
        <v>77</v>
      </c>
      <c r="F22" s="32">
        <v>1</v>
      </c>
      <c r="G22" s="32">
        <v>0</v>
      </c>
      <c r="H22" s="28">
        <v>0</v>
      </c>
      <c r="I22" s="32">
        <v>0</v>
      </c>
      <c r="J22" s="33">
        <v>423.99</v>
      </c>
      <c r="K22" s="34">
        <v>243641</v>
      </c>
      <c r="L22" s="34">
        <v>298084</v>
      </c>
      <c r="M22" s="34">
        <v>103679</v>
      </c>
      <c r="N22" s="34">
        <v>135614</v>
      </c>
      <c r="O22" s="28">
        <v>4.6</v>
      </c>
      <c r="P22" s="30">
        <v>2.7</v>
      </c>
      <c r="Q22" s="47">
        <v>18185</v>
      </c>
      <c r="R22" s="48">
        <v>29948</v>
      </c>
      <c r="S22" s="36">
        <v>91761</v>
      </c>
      <c r="T22" s="36">
        <v>120753</v>
      </c>
      <c r="U22" s="36">
        <v>861</v>
      </c>
      <c r="V22" s="36">
        <v>989</v>
      </c>
      <c r="W22" s="36">
        <v>51</v>
      </c>
      <c r="X22" s="36">
        <v>35</v>
      </c>
      <c r="Y22" s="36">
        <v>7116</v>
      </c>
      <c r="Z22" s="36">
        <v>11072</v>
      </c>
      <c r="AA22" s="36">
        <v>20520</v>
      </c>
      <c r="AB22" s="36">
        <v>26680</v>
      </c>
      <c r="AC22" s="36">
        <v>4122</v>
      </c>
      <c r="AD22" s="36">
        <v>5095</v>
      </c>
      <c r="AE22" s="36">
        <v>3019</v>
      </c>
      <c r="AF22" s="36">
        <v>5332</v>
      </c>
      <c r="AG22" s="36">
        <v>23563</v>
      </c>
      <c r="AH22" s="36">
        <v>26989</v>
      </c>
      <c r="AI22" s="36">
        <v>5819</v>
      </c>
      <c r="AJ22" s="36">
        <v>6252</v>
      </c>
      <c r="AK22" s="36">
        <v>26690</v>
      </c>
      <c r="AL22" s="36">
        <v>38309</v>
      </c>
      <c r="AM22" s="36">
        <v>11918</v>
      </c>
      <c r="AN22" s="36">
        <v>14861</v>
      </c>
      <c r="AO22" s="36">
        <v>6621</v>
      </c>
      <c r="AP22" s="28">
        <v>37</v>
      </c>
      <c r="AQ22" s="34">
        <v>12</v>
      </c>
      <c r="AR22" s="34">
        <f>51609+218095</f>
        <v>269704</v>
      </c>
      <c r="AS22" s="37">
        <v>108091</v>
      </c>
      <c r="AT22" s="34"/>
      <c r="AU22" s="34"/>
      <c r="AV22" s="36">
        <v>0</v>
      </c>
      <c r="AW22" s="36"/>
      <c r="AX22" s="36"/>
      <c r="AY22" s="36"/>
      <c r="AZ22" s="36"/>
      <c r="BA22" s="36">
        <v>0</v>
      </c>
      <c r="BB22" s="36"/>
      <c r="BC22" s="34"/>
      <c r="BD22" s="34"/>
      <c r="BE22" s="34"/>
      <c r="BF22" s="34"/>
    </row>
    <row r="23" spans="2:58" ht="12.75">
      <c r="B23" s="29">
        <v>27005</v>
      </c>
      <c r="C23" s="30">
        <v>6</v>
      </c>
      <c r="D23" s="31" t="s">
        <v>80</v>
      </c>
      <c r="E23" s="28" t="s">
        <v>77</v>
      </c>
      <c r="F23" s="32">
        <v>0</v>
      </c>
      <c r="G23" s="32">
        <v>0</v>
      </c>
      <c r="H23" s="28">
        <v>1</v>
      </c>
      <c r="I23" s="32">
        <v>1</v>
      </c>
      <c r="J23" s="33">
        <v>1310.5</v>
      </c>
      <c r="K23" s="34">
        <v>27881</v>
      </c>
      <c r="L23" s="34">
        <v>30000</v>
      </c>
      <c r="M23" s="34">
        <v>12610</v>
      </c>
      <c r="N23" s="34">
        <v>15875</v>
      </c>
      <c r="O23" s="28">
        <v>7.6</v>
      </c>
      <c r="P23" s="30">
        <v>6.4</v>
      </c>
      <c r="Q23" s="47">
        <v>14062</v>
      </c>
      <c r="R23" s="48">
        <v>22889</v>
      </c>
      <c r="S23" s="36">
        <v>10660</v>
      </c>
      <c r="T23" s="36">
        <v>13716</v>
      </c>
      <c r="U23" s="36">
        <v>208</v>
      </c>
      <c r="V23" s="36">
        <v>241</v>
      </c>
      <c r="W23" s="36">
        <v>26</v>
      </c>
      <c r="X23" s="36">
        <v>0</v>
      </c>
      <c r="Y23" s="36">
        <v>745</v>
      </c>
      <c r="Z23" s="36">
        <v>1207</v>
      </c>
      <c r="AA23" s="36">
        <v>1494</v>
      </c>
      <c r="AB23" s="36">
        <v>1709</v>
      </c>
      <c r="AC23" s="36">
        <v>773</v>
      </c>
      <c r="AD23" s="36">
        <v>993</v>
      </c>
      <c r="AE23" s="36">
        <v>369</v>
      </c>
      <c r="AF23" s="36">
        <v>499</v>
      </c>
      <c r="AG23" s="36">
        <v>2511</v>
      </c>
      <c r="AH23" s="36">
        <v>3074</v>
      </c>
      <c r="AI23" s="36">
        <v>794</v>
      </c>
      <c r="AJ23" s="36">
        <v>0</v>
      </c>
      <c r="AK23" s="36">
        <v>3740</v>
      </c>
      <c r="AL23" s="36">
        <v>5052</v>
      </c>
      <c r="AM23" s="36">
        <v>1950</v>
      </c>
      <c r="AN23" s="36">
        <v>2159</v>
      </c>
      <c r="AO23" s="36">
        <v>1052</v>
      </c>
      <c r="AP23" s="28">
        <v>6</v>
      </c>
      <c r="AQ23" s="34">
        <v>1</v>
      </c>
      <c r="AR23" s="34">
        <v>7348</v>
      </c>
      <c r="AS23" s="37">
        <v>16612</v>
      </c>
      <c r="AT23" s="34"/>
      <c r="AU23" s="34"/>
      <c r="AV23" s="36">
        <v>1</v>
      </c>
      <c r="AW23" s="36" t="s">
        <v>81</v>
      </c>
      <c r="AX23" s="36">
        <v>2145</v>
      </c>
      <c r="AY23" s="36"/>
      <c r="AZ23" s="36"/>
      <c r="BA23" s="36">
        <v>0</v>
      </c>
      <c r="BB23" s="36"/>
      <c r="BC23" s="34"/>
      <c r="BD23" s="34"/>
      <c r="BE23" s="34"/>
      <c r="BF23" s="34"/>
    </row>
    <row r="24" spans="2:58" ht="12.75">
      <c r="B24" s="29">
        <v>27007</v>
      </c>
      <c r="C24" s="30">
        <v>7</v>
      </c>
      <c r="D24" s="31" t="s">
        <v>82</v>
      </c>
      <c r="E24" s="28" t="s">
        <v>77</v>
      </c>
      <c r="F24" s="32">
        <v>0</v>
      </c>
      <c r="G24" s="32">
        <v>1</v>
      </c>
      <c r="H24" s="28">
        <v>1</v>
      </c>
      <c r="I24" s="32">
        <v>0</v>
      </c>
      <c r="J24" s="33">
        <v>2505.38</v>
      </c>
      <c r="K24" s="34">
        <v>34384</v>
      </c>
      <c r="L24" s="34">
        <v>39650</v>
      </c>
      <c r="M24" s="34">
        <v>16558</v>
      </c>
      <c r="N24" s="34">
        <v>22120</v>
      </c>
      <c r="O24" s="28">
        <v>7.7</v>
      </c>
      <c r="P24" s="30">
        <v>5.6</v>
      </c>
      <c r="Q24" s="47">
        <v>13658</v>
      </c>
      <c r="R24" s="48">
        <v>21921</v>
      </c>
      <c r="S24" s="36">
        <v>12378</v>
      </c>
      <c r="T24" s="36">
        <v>17896</v>
      </c>
      <c r="U24" s="36">
        <v>147</v>
      </c>
      <c r="V24" s="36">
        <v>203</v>
      </c>
      <c r="W24" s="36">
        <v>0</v>
      </c>
      <c r="X24" s="36">
        <v>0</v>
      </c>
      <c r="Y24" s="36">
        <v>1040</v>
      </c>
      <c r="Z24" s="36">
        <v>1563</v>
      </c>
      <c r="AA24" s="36">
        <v>1069</v>
      </c>
      <c r="AB24" s="36">
        <v>1388</v>
      </c>
      <c r="AC24" s="36">
        <v>785</v>
      </c>
      <c r="AD24" s="36">
        <v>1068</v>
      </c>
      <c r="AE24" s="36">
        <v>484</v>
      </c>
      <c r="AF24" s="36">
        <v>732</v>
      </c>
      <c r="AG24" s="36">
        <v>3501</v>
      </c>
      <c r="AH24" s="36">
        <v>4961</v>
      </c>
      <c r="AI24" s="36">
        <v>744</v>
      </c>
      <c r="AJ24" s="36">
        <v>1057</v>
      </c>
      <c r="AK24" s="36">
        <v>4608</v>
      </c>
      <c r="AL24" s="36">
        <v>6918</v>
      </c>
      <c r="AM24" s="36">
        <v>4180</v>
      </c>
      <c r="AN24" s="36">
        <v>4224</v>
      </c>
      <c r="AO24" s="36">
        <v>1024</v>
      </c>
      <c r="AP24" s="28">
        <v>3</v>
      </c>
      <c r="AQ24" s="34">
        <v>2</v>
      </c>
      <c r="AR24" s="34">
        <v>16974</v>
      </c>
      <c r="AS24" s="37">
        <v>16989</v>
      </c>
      <c r="AT24" s="34"/>
      <c r="AU24" s="34"/>
      <c r="AV24" s="36">
        <v>2</v>
      </c>
      <c r="AW24" s="36" t="s">
        <v>83</v>
      </c>
      <c r="AX24" s="36">
        <v>7008</v>
      </c>
      <c r="AY24" s="36">
        <v>2</v>
      </c>
      <c r="AZ24" s="36" t="s">
        <v>84</v>
      </c>
      <c r="BA24" s="36">
        <v>0</v>
      </c>
      <c r="BB24" s="36"/>
      <c r="BC24" s="34"/>
      <c r="BD24" s="34"/>
      <c r="BE24" s="34" t="s">
        <v>495</v>
      </c>
      <c r="BF24" s="34">
        <v>1</v>
      </c>
    </row>
    <row r="25" spans="2:58" ht="12.75">
      <c r="B25" s="29">
        <v>27009</v>
      </c>
      <c r="C25" s="30">
        <v>3</v>
      </c>
      <c r="D25" s="31" t="s">
        <v>85</v>
      </c>
      <c r="E25" s="28" t="s">
        <v>77</v>
      </c>
      <c r="F25" s="32">
        <v>1</v>
      </c>
      <c r="G25" s="32">
        <v>0</v>
      </c>
      <c r="H25" s="28">
        <v>0</v>
      </c>
      <c r="I25" s="32">
        <v>0</v>
      </c>
      <c r="J25" s="33">
        <v>408.29</v>
      </c>
      <c r="K25" s="34">
        <v>30185</v>
      </c>
      <c r="L25" s="34">
        <v>34226</v>
      </c>
      <c r="M25" s="34">
        <v>12589</v>
      </c>
      <c r="N25" s="34">
        <v>17153</v>
      </c>
      <c r="O25" s="28">
        <v>6.5</v>
      </c>
      <c r="P25" s="30">
        <v>3.7</v>
      </c>
      <c r="Q25" s="47">
        <v>14843</v>
      </c>
      <c r="R25" s="48">
        <v>24455</v>
      </c>
      <c r="S25" s="36">
        <v>11559</v>
      </c>
      <c r="T25" s="36">
        <v>15694</v>
      </c>
      <c r="U25" s="36">
        <v>107</v>
      </c>
      <c r="V25" s="36">
        <v>177</v>
      </c>
      <c r="W25" s="36">
        <v>0</v>
      </c>
      <c r="X25" s="36">
        <v>0</v>
      </c>
      <c r="Y25" s="36">
        <v>1031</v>
      </c>
      <c r="Z25" s="36">
        <v>1636</v>
      </c>
      <c r="AA25" s="36">
        <v>2900</v>
      </c>
      <c r="AB25" s="36">
        <v>4006</v>
      </c>
      <c r="AC25" s="36">
        <v>0</v>
      </c>
      <c r="AD25" s="36">
        <v>541</v>
      </c>
      <c r="AE25" s="36">
        <v>847</v>
      </c>
      <c r="AF25" s="36">
        <v>1190</v>
      </c>
      <c r="AG25" s="36">
        <v>2324</v>
      </c>
      <c r="AH25" s="36">
        <v>3328</v>
      </c>
      <c r="AI25" s="36">
        <v>699</v>
      </c>
      <c r="AJ25" s="36">
        <v>712</v>
      </c>
      <c r="AK25" s="36">
        <v>3123</v>
      </c>
      <c r="AL25" s="36">
        <v>4098</v>
      </c>
      <c r="AM25" s="36">
        <v>1030</v>
      </c>
      <c r="AN25" s="36">
        <v>1459</v>
      </c>
      <c r="AO25" s="36">
        <v>751</v>
      </c>
      <c r="AP25" s="28">
        <v>5</v>
      </c>
      <c r="AQ25" s="34">
        <v>2</v>
      </c>
      <c r="AR25" s="34">
        <f>6391+10213</f>
        <v>16604</v>
      </c>
      <c r="AS25" s="37">
        <v>13460</v>
      </c>
      <c r="AT25" s="34"/>
      <c r="AU25" s="34"/>
      <c r="AV25" s="36">
        <v>0</v>
      </c>
      <c r="AW25" s="36"/>
      <c r="AX25" s="36"/>
      <c r="AY25" s="36"/>
      <c r="AZ25" s="36"/>
      <c r="BA25" s="36">
        <v>0</v>
      </c>
      <c r="BB25" s="36"/>
      <c r="BC25" s="34"/>
      <c r="BD25" s="34"/>
      <c r="BE25" s="34"/>
      <c r="BF25" s="34"/>
    </row>
    <row r="26" spans="2:58" ht="12.75">
      <c r="B26" s="29">
        <v>27011</v>
      </c>
      <c r="C26" s="30">
        <v>9</v>
      </c>
      <c r="D26" s="31" t="s">
        <v>86</v>
      </c>
      <c r="E26" s="28" t="s">
        <v>77</v>
      </c>
      <c r="F26" s="32">
        <v>0</v>
      </c>
      <c r="G26" s="32">
        <v>0</v>
      </c>
      <c r="H26" s="28">
        <v>0</v>
      </c>
      <c r="I26" s="32">
        <v>0</v>
      </c>
      <c r="J26" s="33">
        <v>497</v>
      </c>
      <c r="K26" s="34">
        <v>6285</v>
      </c>
      <c r="L26" s="34">
        <v>5820</v>
      </c>
      <c r="M26" s="34">
        <v>2456</v>
      </c>
      <c r="N26" s="34">
        <v>2624</v>
      </c>
      <c r="O26" s="28">
        <v>4.4</v>
      </c>
      <c r="P26" s="30">
        <v>4.7</v>
      </c>
      <c r="Q26" s="47">
        <v>15278</v>
      </c>
      <c r="R26" s="48">
        <v>23590</v>
      </c>
      <c r="S26" s="36">
        <v>1861</v>
      </c>
      <c r="T26" s="36">
        <v>2007</v>
      </c>
      <c r="U26" s="36">
        <v>38</v>
      </c>
      <c r="V26" s="36">
        <v>0</v>
      </c>
      <c r="W26" s="36">
        <v>12</v>
      </c>
      <c r="X26" s="36">
        <v>0</v>
      </c>
      <c r="Y26" s="36">
        <v>178</v>
      </c>
      <c r="Z26" s="36">
        <v>257</v>
      </c>
      <c r="AA26" s="36">
        <v>83</v>
      </c>
      <c r="AB26" s="36">
        <v>100</v>
      </c>
      <c r="AC26" s="36">
        <v>62</v>
      </c>
      <c r="AD26" s="36">
        <v>75</v>
      </c>
      <c r="AE26" s="36">
        <v>99</v>
      </c>
      <c r="AF26" s="36">
        <v>83</v>
      </c>
      <c r="AG26" s="36">
        <v>555</v>
      </c>
      <c r="AH26" s="36">
        <v>542</v>
      </c>
      <c r="AI26" s="36">
        <v>172</v>
      </c>
      <c r="AJ26" s="36">
        <v>214</v>
      </c>
      <c r="AK26" s="36">
        <v>662</v>
      </c>
      <c r="AL26" s="36">
        <v>673</v>
      </c>
      <c r="AM26" s="36">
        <v>595</v>
      </c>
      <c r="AN26" s="36">
        <v>617</v>
      </c>
      <c r="AO26" s="36">
        <v>201</v>
      </c>
      <c r="AP26" s="28">
        <v>0</v>
      </c>
      <c r="AQ26" s="34"/>
      <c r="AR26" s="34"/>
      <c r="AS26" s="37">
        <v>3171</v>
      </c>
      <c r="AT26" s="34"/>
      <c r="AU26" s="34"/>
      <c r="AV26" s="36">
        <v>0</v>
      </c>
      <c r="AW26" s="36"/>
      <c r="AX26" s="36"/>
      <c r="AY26" s="36"/>
      <c r="AZ26" s="36"/>
      <c r="BA26" s="36">
        <v>0</v>
      </c>
      <c r="BB26" s="36"/>
      <c r="BC26" s="34"/>
      <c r="BD26" s="34"/>
      <c r="BE26" s="34"/>
      <c r="BF26" s="34"/>
    </row>
    <row r="27" spans="2:58" ht="12.75">
      <c r="B27" s="29">
        <v>27013</v>
      </c>
      <c r="C27" s="30">
        <v>5</v>
      </c>
      <c r="D27" s="31" t="s">
        <v>87</v>
      </c>
      <c r="E27" s="28" t="s">
        <v>77</v>
      </c>
      <c r="F27" s="32">
        <v>0</v>
      </c>
      <c r="G27" s="32">
        <v>0</v>
      </c>
      <c r="H27" s="28">
        <v>1</v>
      </c>
      <c r="I27" s="32">
        <v>0</v>
      </c>
      <c r="J27" s="33">
        <v>752.39</v>
      </c>
      <c r="K27" s="34">
        <v>54044</v>
      </c>
      <c r="L27" s="34">
        <v>55941</v>
      </c>
      <c r="M27" s="34">
        <v>32911</v>
      </c>
      <c r="N27" s="34">
        <v>41791</v>
      </c>
      <c r="O27" s="28">
        <v>3.8</v>
      </c>
      <c r="P27" s="30">
        <v>2.4</v>
      </c>
      <c r="Q27" s="47">
        <v>16277</v>
      </c>
      <c r="R27" s="48">
        <v>28047</v>
      </c>
      <c r="S27" s="36">
        <v>26872</v>
      </c>
      <c r="T27" s="36">
        <v>36292</v>
      </c>
      <c r="U27" s="36">
        <v>234</v>
      </c>
      <c r="V27" s="36">
        <v>0</v>
      </c>
      <c r="W27" s="36">
        <v>260</v>
      </c>
      <c r="X27" s="36">
        <v>0</v>
      </c>
      <c r="Y27" s="36">
        <v>1276</v>
      </c>
      <c r="Z27" s="36">
        <v>2342</v>
      </c>
      <c r="AA27" s="36">
        <v>2944</v>
      </c>
      <c r="AB27" s="36">
        <v>4163</v>
      </c>
      <c r="AC27" s="36">
        <v>1249</v>
      </c>
      <c r="AD27" s="36">
        <v>1782</v>
      </c>
      <c r="AE27" s="36">
        <v>2253</v>
      </c>
      <c r="AF27" s="36">
        <v>2435</v>
      </c>
      <c r="AG27" s="36">
        <v>6584</v>
      </c>
      <c r="AH27" s="36">
        <v>9151</v>
      </c>
      <c r="AI27" s="36">
        <v>2234</v>
      </c>
      <c r="AJ27" s="36">
        <v>2404</v>
      </c>
      <c r="AK27" s="36">
        <v>9838</v>
      </c>
      <c r="AL27" s="36">
        <v>13542</v>
      </c>
      <c r="AM27" s="36">
        <v>6039</v>
      </c>
      <c r="AN27" s="36">
        <v>5499</v>
      </c>
      <c r="AO27" s="36">
        <v>1682</v>
      </c>
      <c r="AP27" s="28">
        <v>9</v>
      </c>
      <c r="AQ27" s="34">
        <v>1</v>
      </c>
      <c r="AR27" s="34">
        <v>32427</v>
      </c>
      <c r="AS27" s="37">
        <v>21971</v>
      </c>
      <c r="AT27" s="34"/>
      <c r="AU27" s="34"/>
      <c r="AV27" s="36">
        <v>0</v>
      </c>
      <c r="AW27" s="36"/>
      <c r="AX27" s="36"/>
      <c r="AY27" s="36"/>
      <c r="AZ27" s="36"/>
      <c r="BA27" s="36">
        <v>0</v>
      </c>
      <c r="BB27" s="36"/>
      <c r="BC27" s="34"/>
      <c r="BD27" s="34"/>
      <c r="BE27" s="34" t="s">
        <v>496</v>
      </c>
      <c r="BF27" s="34">
        <v>1</v>
      </c>
    </row>
    <row r="28" spans="2:58" ht="12.75">
      <c r="B28" s="29">
        <v>27015</v>
      </c>
      <c r="C28" s="30">
        <v>7</v>
      </c>
      <c r="D28" s="31" t="s">
        <v>88</v>
      </c>
      <c r="E28" s="28" t="s">
        <v>77</v>
      </c>
      <c r="F28" s="32">
        <v>0</v>
      </c>
      <c r="G28" s="32">
        <v>0</v>
      </c>
      <c r="H28" s="28">
        <v>0</v>
      </c>
      <c r="I28" s="32">
        <v>0</v>
      </c>
      <c r="J28" s="33">
        <v>610.88</v>
      </c>
      <c r="K28" s="34">
        <v>26984</v>
      </c>
      <c r="L28" s="34">
        <v>26911</v>
      </c>
      <c r="M28" s="34">
        <v>15404</v>
      </c>
      <c r="N28" s="34">
        <v>17856</v>
      </c>
      <c r="O28" s="28">
        <v>4.3</v>
      </c>
      <c r="P28" s="30">
        <v>4.5</v>
      </c>
      <c r="Q28" s="47">
        <v>17100</v>
      </c>
      <c r="R28" s="48">
        <v>26852</v>
      </c>
      <c r="S28" s="36">
        <v>13815</v>
      </c>
      <c r="T28" s="36">
        <v>16142</v>
      </c>
      <c r="U28" s="36">
        <v>184</v>
      </c>
      <c r="V28" s="36">
        <v>0</v>
      </c>
      <c r="W28" s="36">
        <v>0</v>
      </c>
      <c r="X28" s="36">
        <v>0</v>
      </c>
      <c r="Y28" s="36">
        <v>690</v>
      </c>
      <c r="Z28" s="36">
        <v>1050</v>
      </c>
      <c r="AA28" s="36">
        <v>3937</v>
      </c>
      <c r="AB28" s="36">
        <v>4235</v>
      </c>
      <c r="AC28" s="36">
        <v>815</v>
      </c>
      <c r="AD28" s="36">
        <v>918</v>
      </c>
      <c r="AE28" s="36">
        <v>544</v>
      </c>
      <c r="AF28" s="36">
        <v>643</v>
      </c>
      <c r="AG28" s="36">
        <v>2895</v>
      </c>
      <c r="AH28" s="36">
        <v>3147</v>
      </c>
      <c r="AI28" s="36">
        <v>953</v>
      </c>
      <c r="AJ28" s="36">
        <v>0</v>
      </c>
      <c r="AK28" s="36">
        <v>3793</v>
      </c>
      <c r="AL28" s="36">
        <v>5007</v>
      </c>
      <c r="AM28" s="36">
        <v>1589</v>
      </c>
      <c r="AN28" s="36">
        <v>1714</v>
      </c>
      <c r="AO28" s="36">
        <v>701</v>
      </c>
      <c r="AP28" s="28">
        <v>7</v>
      </c>
      <c r="AQ28" s="34">
        <v>1</v>
      </c>
      <c r="AR28" s="34">
        <v>13594</v>
      </c>
      <c r="AS28" s="37">
        <v>11163</v>
      </c>
      <c r="AT28" s="34"/>
      <c r="AU28" s="34"/>
      <c r="AV28" s="36">
        <v>0</v>
      </c>
      <c r="AW28" s="36"/>
      <c r="AX28" s="36"/>
      <c r="AY28" s="36"/>
      <c r="AZ28" s="36"/>
      <c r="BA28" s="36">
        <v>0</v>
      </c>
      <c r="BB28" s="36"/>
      <c r="BC28" s="34">
        <v>1</v>
      </c>
      <c r="BD28" s="34" t="s">
        <v>89</v>
      </c>
      <c r="BE28" s="34" t="s">
        <v>497</v>
      </c>
      <c r="BF28" s="34">
        <v>1</v>
      </c>
    </row>
    <row r="29" spans="2:58" ht="12.75">
      <c r="B29" s="29">
        <v>27017</v>
      </c>
      <c r="C29" s="30">
        <v>6</v>
      </c>
      <c r="D29" s="31" t="s">
        <v>90</v>
      </c>
      <c r="E29" s="28" t="s">
        <v>77</v>
      </c>
      <c r="F29" s="32">
        <v>0</v>
      </c>
      <c r="G29" s="32">
        <v>1</v>
      </c>
      <c r="H29" s="28">
        <v>1</v>
      </c>
      <c r="I29" s="32">
        <v>1</v>
      </c>
      <c r="J29" s="33">
        <v>860.38</v>
      </c>
      <c r="K29" s="34">
        <v>29259</v>
      </c>
      <c r="L29" s="34">
        <v>31671</v>
      </c>
      <c r="M29" s="34">
        <v>12838</v>
      </c>
      <c r="N29" s="34">
        <v>16751</v>
      </c>
      <c r="O29" s="28">
        <v>7.6</v>
      </c>
      <c r="P29" s="30">
        <v>5.5</v>
      </c>
      <c r="Q29" s="47">
        <v>14408</v>
      </c>
      <c r="R29" s="48">
        <v>23125</v>
      </c>
      <c r="S29" s="36">
        <v>10098</v>
      </c>
      <c r="T29" s="36">
        <v>13649</v>
      </c>
      <c r="U29" s="36">
        <v>138</v>
      </c>
      <c r="V29" s="36">
        <v>152</v>
      </c>
      <c r="W29" s="36">
        <v>75</v>
      </c>
      <c r="X29" s="36">
        <v>15</v>
      </c>
      <c r="Y29" s="36">
        <v>703</v>
      </c>
      <c r="Z29" s="36">
        <v>1839</v>
      </c>
      <c r="AA29" s="36">
        <v>2468</v>
      </c>
      <c r="AB29" s="36">
        <v>2503</v>
      </c>
      <c r="AC29" s="36">
        <v>581</v>
      </c>
      <c r="AD29" s="36">
        <v>565</v>
      </c>
      <c r="AE29" s="36">
        <v>435</v>
      </c>
      <c r="AF29" s="36">
        <v>594</v>
      </c>
      <c r="AG29" s="36">
        <v>2182</v>
      </c>
      <c r="AH29" s="36">
        <v>2732</v>
      </c>
      <c r="AI29" s="36">
        <v>584</v>
      </c>
      <c r="AJ29" s="36">
        <v>826</v>
      </c>
      <c r="AK29" s="36">
        <v>2932</v>
      </c>
      <c r="AL29" s="36">
        <v>4423</v>
      </c>
      <c r="AM29" s="36">
        <v>2740</v>
      </c>
      <c r="AN29" s="36">
        <v>3102</v>
      </c>
      <c r="AO29" s="36">
        <v>683</v>
      </c>
      <c r="AP29" s="28">
        <v>6</v>
      </c>
      <c r="AQ29" s="34">
        <v>1</v>
      </c>
      <c r="AR29" s="34">
        <v>11201</v>
      </c>
      <c r="AS29" s="37">
        <v>13721</v>
      </c>
      <c r="AT29" s="34"/>
      <c r="AU29" s="34"/>
      <c r="AV29" s="36">
        <v>1</v>
      </c>
      <c r="AW29" s="36" t="s">
        <v>91</v>
      </c>
      <c r="AX29" s="36">
        <v>1577</v>
      </c>
      <c r="AY29" s="36">
        <v>1</v>
      </c>
      <c r="AZ29" s="36" t="s">
        <v>92</v>
      </c>
      <c r="BA29" s="36">
        <v>1</v>
      </c>
      <c r="BB29" s="36">
        <v>35</v>
      </c>
      <c r="BC29" s="34"/>
      <c r="BD29" s="34"/>
      <c r="BE29" s="34"/>
      <c r="BF29" s="34"/>
    </row>
    <row r="30" spans="2:58" ht="12.75">
      <c r="B30" s="29">
        <v>27019</v>
      </c>
      <c r="C30" s="30">
        <v>1</v>
      </c>
      <c r="D30" s="31" t="s">
        <v>93</v>
      </c>
      <c r="E30" s="28" t="s">
        <v>77</v>
      </c>
      <c r="F30" s="32">
        <v>1</v>
      </c>
      <c r="G30" s="32">
        <v>0</v>
      </c>
      <c r="H30" s="28">
        <v>0</v>
      </c>
      <c r="I30" s="32">
        <v>0</v>
      </c>
      <c r="J30" s="33">
        <v>357.11</v>
      </c>
      <c r="K30" s="34">
        <v>47915</v>
      </c>
      <c r="L30" s="34">
        <v>70205</v>
      </c>
      <c r="M30" s="34">
        <v>22953</v>
      </c>
      <c r="N30" s="34">
        <v>36279</v>
      </c>
      <c r="O30" s="28">
        <v>3.7</v>
      </c>
      <c r="P30" s="30">
        <v>2.1</v>
      </c>
      <c r="Q30" s="47">
        <v>21618</v>
      </c>
      <c r="R30" s="48">
        <v>35496</v>
      </c>
      <c r="S30" s="36">
        <v>20146</v>
      </c>
      <c r="T30" s="36">
        <v>31730</v>
      </c>
      <c r="U30" s="36">
        <v>296</v>
      </c>
      <c r="V30" s="36">
        <v>0</v>
      </c>
      <c r="W30" s="36">
        <v>24</v>
      </c>
      <c r="X30" s="36">
        <v>0</v>
      </c>
      <c r="Y30" s="36">
        <v>1295</v>
      </c>
      <c r="Z30" s="36">
        <v>2300</v>
      </c>
      <c r="AA30" s="36">
        <v>7440</v>
      </c>
      <c r="AB30" s="36">
        <v>9825</v>
      </c>
      <c r="AC30" s="36">
        <v>958</v>
      </c>
      <c r="AD30" s="36">
        <v>997</v>
      </c>
      <c r="AE30" s="36">
        <v>500</v>
      </c>
      <c r="AF30" s="36">
        <v>1336</v>
      </c>
      <c r="AG30" s="36">
        <v>2803</v>
      </c>
      <c r="AH30" s="36">
        <v>5063</v>
      </c>
      <c r="AI30" s="36">
        <v>1293</v>
      </c>
      <c r="AJ30" s="36">
        <v>2341</v>
      </c>
      <c r="AK30" s="36">
        <v>5537</v>
      </c>
      <c r="AL30" s="36">
        <v>9239</v>
      </c>
      <c r="AM30" s="36">
        <v>2807</v>
      </c>
      <c r="AN30" s="36">
        <v>4549</v>
      </c>
      <c r="AO30" s="36">
        <v>1750</v>
      </c>
      <c r="AP30" s="28">
        <v>17</v>
      </c>
      <c r="AQ30" s="34">
        <v>3</v>
      </c>
      <c r="AR30" s="34">
        <f>20321+24263</f>
        <v>44584</v>
      </c>
      <c r="AS30" s="37">
        <v>24883</v>
      </c>
      <c r="AT30" s="34"/>
      <c r="AU30" s="34"/>
      <c r="AV30" s="36">
        <v>0</v>
      </c>
      <c r="AW30" s="36"/>
      <c r="AX30" s="36"/>
      <c r="AY30" s="36"/>
      <c r="AZ30" s="36"/>
      <c r="BA30" s="36">
        <v>0</v>
      </c>
      <c r="BB30" s="36"/>
      <c r="BC30" s="34"/>
      <c r="BD30" s="34"/>
      <c r="BE30" s="34"/>
      <c r="BF30" s="34"/>
    </row>
    <row r="31" spans="2:58" ht="12.75">
      <c r="B31" s="29">
        <v>27021</v>
      </c>
      <c r="C31" s="30">
        <v>9</v>
      </c>
      <c r="D31" s="31" t="s">
        <v>94</v>
      </c>
      <c r="E31" s="28" t="s">
        <v>77</v>
      </c>
      <c r="F31" s="32">
        <v>0</v>
      </c>
      <c r="G31" s="32">
        <v>0</v>
      </c>
      <c r="H31" s="28">
        <v>1</v>
      </c>
      <c r="I31" s="32">
        <v>0</v>
      </c>
      <c r="J31" s="33">
        <v>2017.7</v>
      </c>
      <c r="K31" s="34">
        <v>21791</v>
      </c>
      <c r="L31" s="34">
        <v>27150</v>
      </c>
      <c r="M31" s="34">
        <v>9045</v>
      </c>
      <c r="N31" s="34">
        <v>13771</v>
      </c>
      <c r="O31" s="28">
        <v>10</v>
      </c>
      <c r="P31" s="30">
        <v>6.6</v>
      </c>
      <c r="Q31" s="47">
        <v>13723</v>
      </c>
      <c r="R31" s="48">
        <v>21696</v>
      </c>
      <c r="S31" s="36">
        <v>7043</v>
      </c>
      <c r="T31" s="36">
        <v>11660</v>
      </c>
      <c r="U31" s="36">
        <v>95</v>
      </c>
      <c r="V31" s="36">
        <v>211</v>
      </c>
      <c r="W31" s="36">
        <v>0</v>
      </c>
      <c r="X31" s="36">
        <v>0</v>
      </c>
      <c r="Y31" s="36">
        <v>640</v>
      </c>
      <c r="Z31" s="36">
        <v>1163</v>
      </c>
      <c r="AA31" s="36">
        <v>203</v>
      </c>
      <c r="AB31" s="36">
        <v>367</v>
      </c>
      <c r="AC31" s="36">
        <v>242</v>
      </c>
      <c r="AD31" s="36">
        <v>366</v>
      </c>
      <c r="AE31" s="36">
        <v>176</v>
      </c>
      <c r="AF31" s="36">
        <v>257</v>
      </c>
      <c r="AG31" s="36">
        <v>1795</v>
      </c>
      <c r="AH31" s="36">
        <v>2612</v>
      </c>
      <c r="AI31" s="36">
        <v>509</v>
      </c>
      <c r="AJ31" s="36">
        <v>1122</v>
      </c>
      <c r="AK31" s="36">
        <v>3379</v>
      </c>
      <c r="AL31" s="36">
        <v>5557</v>
      </c>
      <c r="AM31" s="36">
        <v>2002</v>
      </c>
      <c r="AN31" s="36">
        <v>2111</v>
      </c>
      <c r="AO31" s="36">
        <v>773</v>
      </c>
      <c r="AP31" s="28">
        <v>2</v>
      </c>
      <c r="AQ31" s="34"/>
      <c r="AR31" s="34"/>
      <c r="AS31" s="37">
        <v>21286</v>
      </c>
      <c r="AT31" s="34"/>
      <c r="AU31" s="34"/>
      <c r="AV31" s="36">
        <v>1</v>
      </c>
      <c r="AW31" s="36" t="s">
        <v>95</v>
      </c>
      <c r="AX31" s="36">
        <v>3163</v>
      </c>
      <c r="AY31" s="36">
        <v>2</v>
      </c>
      <c r="AZ31" s="36" t="s">
        <v>96</v>
      </c>
      <c r="BA31" s="36">
        <v>0</v>
      </c>
      <c r="BB31" s="36"/>
      <c r="BC31" s="34"/>
      <c r="BD31" s="34"/>
      <c r="BE31" s="34"/>
      <c r="BF31" s="34"/>
    </row>
    <row r="32" spans="2:58" ht="12.75">
      <c r="B32" s="29">
        <v>27023</v>
      </c>
      <c r="C32" s="30">
        <v>7</v>
      </c>
      <c r="D32" s="31" t="s">
        <v>56</v>
      </c>
      <c r="E32" s="28" t="s">
        <v>77</v>
      </c>
      <c r="F32" s="32">
        <v>0</v>
      </c>
      <c r="G32" s="32">
        <v>0</v>
      </c>
      <c r="H32" s="28">
        <v>0</v>
      </c>
      <c r="I32" s="32">
        <v>0</v>
      </c>
      <c r="J32" s="33">
        <v>582.82</v>
      </c>
      <c r="K32" s="34">
        <v>13228</v>
      </c>
      <c r="L32" s="34">
        <v>13088</v>
      </c>
      <c r="M32" s="34">
        <v>6383</v>
      </c>
      <c r="N32" s="34">
        <v>7552</v>
      </c>
      <c r="O32" s="28">
        <v>5</v>
      </c>
      <c r="P32" s="30">
        <v>6.4</v>
      </c>
      <c r="Q32" s="47">
        <v>17261</v>
      </c>
      <c r="R32" s="48">
        <v>26714</v>
      </c>
      <c r="S32" s="36">
        <v>5430</v>
      </c>
      <c r="T32" s="36">
        <v>6502</v>
      </c>
      <c r="U32" s="36">
        <v>114</v>
      </c>
      <c r="V32" s="36">
        <v>0</v>
      </c>
      <c r="W32" s="36">
        <v>0</v>
      </c>
      <c r="X32" s="36">
        <v>0</v>
      </c>
      <c r="Y32" s="36">
        <v>518</v>
      </c>
      <c r="Z32" s="36">
        <v>701</v>
      </c>
      <c r="AA32" s="36">
        <v>985</v>
      </c>
      <c r="AB32" s="36">
        <v>1286</v>
      </c>
      <c r="AC32" s="36">
        <v>357</v>
      </c>
      <c r="AD32" s="36">
        <v>374</v>
      </c>
      <c r="AE32" s="36">
        <v>296</v>
      </c>
      <c r="AF32" s="36">
        <v>392</v>
      </c>
      <c r="AG32" s="36">
        <v>1288</v>
      </c>
      <c r="AH32" s="36">
        <v>1336</v>
      </c>
      <c r="AI32" s="36">
        <v>459</v>
      </c>
      <c r="AJ32" s="36">
        <v>525</v>
      </c>
      <c r="AK32" s="36">
        <v>1407</v>
      </c>
      <c r="AL32" s="36">
        <v>1765</v>
      </c>
      <c r="AM32" s="36">
        <v>953</v>
      </c>
      <c r="AN32" s="36">
        <v>1050</v>
      </c>
      <c r="AO32" s="36">
        <v>408</v>
      </c>
      <c r="AP32" s="28">
        <v>0</v>
      </c>
      <c r="AQ32" s="34">
        <v>1</v>
      </c>
      <c r="AR32" s="34">
        <v>5346</v>
      </c>
      <c r="AS32" s="37">
        <v>5855</v>
      </c>
      <c r="AT32" s="34"/>
      <c r="AU32" s="34"/>
      <c r="AV32" s="36">
        <v>0</v>
      </c>
      <c r="AW32" s="36"/>
      <c r="AX32" s="36"/>
      <c r="AY32" s="36"/>
      <c r="AZ32" s="36"/>
      <c r="BA32" s="36">
        <v>0</v>
      </c>
      <c r="BB32" s="36"/>
      <c r="BC32" s="34"/>
      <c r="BD32" s="34"/>
      <c r="BE32" s="34"/>
      <c r="BF32" s="34"/>
    </row>
    <row r="33" spans="2:58" ht="12.75">
      <c r="B33" s="29">
        <v>27025</v>
      </c>
      <c r="C33" s="30">
        <v>1</v>
      </c>
      <c r="D33" s="31" t="s">
        <v>97</v>
      </c>
      <c r="E33" s="28" t="s">
        <v>77</v>
      </c>
      <c r="F33" s="32">
        <v>1</v>
      </c>
      <c r="G33" s="32">
        <v>0</v>
      </c>
      <c r="H33" s="28">
        <v>0</v>
      </c>
      <c r="I33" s="32">
        <v>0</v>
      </c>
      <c r="J33" s="33">
        <v>417.67</v>
      </c>
      <c r="K33" s="34">
        <v>30521</v>
      </c>
      <c r="L33" s="34">
        <v>41101</v>
      </c>
      <c r="M33" s="34">
        <v>11603</v>
      </c>
      <c r="N33" s="34">
        <v>16795</v>
      </c>
      <c r="O33" s="28">
        <v>7.1</v>
      </c>
      <c r="P33" s="30">
        <v>4</v>
      </c>
      <c r="Q33" s="47">
        <v>16416</v>
      </c>
      <c r="R33" s="48">
        <v>28260</v>
      </c>
      <c r="S33" s="36">
        <v>9931</v>
      </c>
      <c r="T33" s="36">
        <v>14590</v>
      </c>
      <c r="U33" s="36">
        <v>160</v>
      </c>
      <c r="V33" s="36">
        <v>254</v>
      </c>
      <c r="W33" s="36">
        <v>22</v>
      </c>
      <c r="X33" s="36">
        <v>12</v>
      </c>
      <c r="Y33" s="36">
        <v>912</v>
      </c>
      <c r="Z33" s="36">
        <v>1432</v>
      </c>
      <c r="AA33" s="36">
        <v>2037</v>
      </c>
      <c r="AB33" s="36">
        <v>2235</v>
      </c>
      <c r="AC33" s="36">
        <v>346</v>
      </c>
      <c r="AD33" s="36">
        <v>470</v>
      </c>
      <c r="AE33" s="36">
        <v>224</v>
      </c>
      <c r="AF33" s="36">
        <v>416</v>
      </c>
      <c r="AG33" s="36">
        <v>1956</v>
      </c>
      <c r="AH33" s="36">
        <v>3254</v>
      </c>
      <c r="AI33" s="36">
        <v>630</v>
      </c>
      <c r="AJ33" s="36">
        <v>986</v>
      </c>
      <c r="AK33" s="36">
        <v>3644</v>
      </c>
      <c r="AL33" s="36">
        <v>5531</v>
      </c>
      <c r="AM33" s="36">
        <v>1672</v>
      </c>
      <c r="AN33" s="36">
        <v>2205</v>
      </c>
      <c r="AO33" s="36">
        <v>1099</v>
      </c>
      <c r="AP33" s="28">
        <v>4</v>
      </c>
      <c r="AQ33" s="34">
        <v>1</v>
      </c>
      <c r="AR33" s="34">
        <v>8023</v>
      </c>
      <c r="AS33" s="37">
        <v>15533</v>
      </c>
      <c r="AT33" s="34"/>
      <c r="AU33" s="34"/>
      <c r="AV33" s="36">
        <v>0</v>
      </c>
      <c r="AW33" s="36"/>
      <c r="AX33" s="36"/>
      <c r="AY33" s="36"/>
      <c r="AZ33" s="36"/>
      <c r="BA33" s="36">
        <v>1</v>
      </c>
      <c r="BB33" s="36">
        <v>35</v>
      </c>
      <c r="BC33" s="34">
        <v>2</v>
      </c>
      <c r="BD33" s="34" t="s">
        <v>98</v>
      </c>
      <c r="BE33" s="34"/>
      <c r="BF33" s="34"/>
    </row>
    <row r="34" spans="2:58" ht="12.75">
      <c r="B34" s="29">
        <v>27027</v>
      </c>
      <c r="C34" s="30">
        <v>3</v>
      </c>
      <c r="D34" s="31" t="s">
        <v>99</v>
      </c>
      <c r="E34" s="28" t="s">
        <v>77</v>
      </c>
      <c r="F34" s="32">
        <v>1</v>
      </c>
      <c r="G34" s="32">
        <v>0</v>
      </c>
      <c r="H34" s="28">
        <v>0</v>
      </c>
      <c r="I34" s="32">
        <v>0</v>
      </c>
      <c r="J34" s="33">
        <v>1045.29</v>
      </c>
      <c r="K34" s="34">
        <v>50422</v>
      </c>
      <c r="L34" s="34">
        <v>51229</v>
      </c>
      <c r="M34" s="34">
        <v>20727</v>
      </c>
      <c r="N34" s="34">
        <v>24183</v>
      </c>
      <c r="O34" s="28">
        <v>5.5</v>
      </c>
      <c r="P34" s="30">
        <v>2.9</v>
      </c>
      <c r="Q34" s="47">
        <v>14566</v>
      </c>
      <c r="R34" s="48">
        <v>23020</v>
      </c>
      <c r="S34" s="36">
        <v>16222</v>
      </c>
      <c r="T34" s="36">
        <v>19462</v>
      </c>
      <c r="U34" s="36">
        <v>234</v>
      </c>
      <c r="V34" s="36">
        <v>0</v>
      </c>
      <c r="W34" s="36">
        <v>16</v>
      </c>
      <c r="X34" s="36">
        <v>0</v>
      </c>
      <c r="Y34" s="36">
        <v>1109</v>
      </c>
      <c r="Z34" s="36">
        <v>1524</v>
      </c>
      <c r="AA34" s="36">
        <v>1186</v>
      </c>
      <c r="AB34" s="36">
        <v>1002</v>
      </c>
      <c r="AC34" s="36">
        <v>779</v>
      </c>
      <c r="AD34" s="36">
        <v>914</v>
      </c>
      <c r="AE34" s="36">
        <v>701</v>
      </c>
      <c r="AF34" s="36">
        <v>1007</v>
      </c>
      <c r="AG34" s="36">
        <v>4558</v>
      </c>
      <c r="AH34" s="36">
        <v>4937</v>
      </c>
      <c r="AI34" s="36">
        <v>1228</v>
      </c>
      <c r="AJ34" s="36">
        <v>1386</v>
      </c>
      <c r="AK34" s="36">
        <v>6411</v>
      </c>
      <c r="AL34" s="36">
        <v>8355</v>
      </c>
      <c r="AM34" s="36">
        <v>4505</v>
      </c>
      <c r="AN34" s="36">
        <v>4721</v>
      </c>
      <c r="AO34" s="36">
        <v>1147</v>
      </c>
      <c r="AP34" s="28">
        <v>4</v>
      </c>
      <c r="AQ34" s="34">
        <v>1</v>
      </c>
      <c r="AR34" s="34">
        <v>32177</v>
      </c>
      <c r="AS34" s="37">
        <v>19746</v>
      </c>
      <c r="AT34" s="34"/>
      <c r="AU34" s="34"/>
      <c r="AV34" s="36">
        <v>0</v>
      </c>
      <c r="AW34" s="36"/>
      <c r="AX34" s="36"/>
      <c r="AY34" s="36"/>
      <c r="AZ34" s="36"/>
      <c r="BA34" s="36">
        <v>1</v>
      </c>
      <c r="BB34" s="36">
        <v>94</v>
      </c>
      <c r="BC34" s="34"/>
      <c r="BD34" s="34"/>
      <c r="BE34" s="34"/>
      <c r="BF34" s="34"/>
    </row>
    <row r="35" spans="2:58" ht="12.75">
      <c r="B35" s="29">
        <v>27029</v>
      </c>
      <c r="C35" s="30">
        <v>9</v>
      </c>
      <c r="D35" s="31" t="s">
        <v>100</v>
      </c>
      <c r="E35" s="28" t="s">
        <v>77</v>
      </c>
      <c r="F35" s="32">
        <v>0</v>
      </c>
      <c r="G35" s="32">
        <v>0</v>
      </c>
      <c r="H35" s="28">
        <v>1</v>
      </c>
      <c r="I35" s="32">
        <v>0</v>
      </c>
      <c r="J35" s="33">
        <v>994.77</v>
      </c>
      <c r="K35" s="34">
        <v>8309</v>
      </c>
      <c r="L35" s="34">
        <v>8423</v>
      </c>
      <c r="M35" s="34">
        <v>2787</v>
      </c>
      <c r="N35" s="34">
        <v>3958</v>
      </c>
      <c r="O35" s="28">
        <v>16.9</v>
      </c>
      <c r="P35" s="30">
        <v>12.1</v>
      </c>
      <c r="Q35" s="47">
        <v>11803</v>
      </c>
      <c r="R35" s="48">
        <v>20161</v>
      </c>
      <c r="S35" s="36">
        <v>2088</v>
      </c>
      <c r="T35" s="36">
        <v>3103</v>
      </c>
      <c r="U35" s="36">
        <v>73</v>
      </c>
      <c r="V35" s="36">
        <v>0</v>
      </c>
      <c r="W35" s="36">
        <v>0</v>
      </c>
      <c r="X35" s="36">
        <v>0</v>
      </c>
      <c r="Y35" s="36">
        <v>234</v>
      </c>
      <c r="Z35" s="36">
        <v>503</v>
      </c>
      <c r="AA35" s="36">
        <v>293</v>
      </c>
      <c r="AB35" s="36">
        <v>677</v>
      </c>
      <c r="AC35" s="36">
        <v>157</v>
      </c>
      <c r="AD35" s="36">
        <v>212</v>
      </c>
      <c r="AE35" s="36">
        <v>49</v>
      </c>
      <c r="AF35" s="36">
        <v>75</v>
      </c>
      <c r="AG35" s="36">
        <v>473</v>
      </c>
      <c r="AH35" s="36">
        <v>544</v>
      </c>
      <c r="AI35" s="36">
        <v>112</v>
      </c>
      <c r="AJ35" s="36">
        <v>145</v>
      </c>
      <c r="AK35" s="36">
        <v>697</v>
      </c>
      <c r="AL35" s="36">
        <v>868</v>
      </c>
      <c r="AM35" s="36">
        <v>699</v>
      </c>
      <c r="AN35" s="36">
        <v>855</v>
      </c>
      <c r="AO35" s="36">
        <v>197</v>
      </c>
      <c r="AP35" s="28">
        <v>1</v>
      </c>
      <c r="AQ35" s="34"/>
      <c r="AR35" s="34"/>
      <c r="AS35" s="37">
        <v>4114</v>
      </c>
      <c r="AT35" s="34"/>
      <c r="AU35" s="34"/>
      <c r="AV35" s="36">
        <v>2</v>
      </c>
      <c r="AW35" s="36" t="s">
        <v>101</v>
      </c>
      <c r="AX35" s="36">
        <v>670</v>
      </c>
      <c r="AY35" s="36"/>
      <c r="AZ35" s="36"/>
      <c r="BA35" s="36">
        <v>0</v>
      </c>
      <c r="BB35" s="36"/>
      <c r="BC35" s="34"/>
      <c r="BD35" s="34"/>
      <c r="BE35" s="34"/>
      <c r="BF35" s="34"/>
    </row>
    <row r="36" spans="2:58" ht="12.75">
      <c r="B36" s="29">
        <v>27031</v>
      </c>
      <c r="C36" s="30">
        <v>9</v>
      </c>
      <c r="D36" s="31" t="s">
        <v>102</v>
      </c>
      <c r="E36" s="28" t="s">
        <v>77</v>
      </c>
      <c r="F36" s="32">
        <v>0</v>
      </c>
      <c r="G36" s="32">
        <v>0</v>
      </c>
      <c r="H36" s="28">
        <v>1</v>
      </c>
      <c r="I36" s="32">
        <v>0</v>
      </c>
      <c r="J36" s="33">
        <v>1450.74</v>
      </c>
      <c r="K36" s="34">
        <v>3868</v>
      </c>
      <c r="L36" s="34">
        <v>5168</v>
      </c>
      <c r="M36" s="34">
        <v>2534</v>
      </c>
      <c r="N36" s="34">
        <v>3793</v>
      </c>
      <c r="O36" s="28">
        <v>9.1</v>
      </c>
      <c r="P36" s="30">
        <v>4.5</v>
      </c>
      <c r="Q36" s="47">
        <v>18000</v>
      </c>
      <c r="R36" s="48">
        <v>26236</v>
      </c>
      <c r="S36" s="36">
        <v>2005</v>
      </c>
      <c r="T36" s="36">
        <v>3209</v>
      </c>
      <c r="U36" s="36">
        <v>56</v>
      </c>
      <c r="V36" s="36">
        <v>0</v>
      </c>
      <c r="W36" s="36">
        <v>0</v>
      </c>
      <c r="X36" s="36">
        <v>0</v>
      </c>
      <c r="Y36" s="36">
        <v>190</v>
      </c>
      <c r="Z36" s="36">
        <v>333</v>
      </c>
      <c r="AA36" s="36">
        <v>113</v>
      </c>
      <c r="AB36" s="36">
        <v>0</v>
      </c>
      <c r="AC36" s="36">
        <v>60</v>
      </c>
      <c r="AD36" s="36">
        <v>96</v>
      </c>
      <c r="AE36" s="36">
        <v>0</v>
      </c>
      <c r="AF36" s="36">
        <v>0</v>
      </c>
      <c r="AG36" s="36">
        <v>521</v>
      </c>
      <c r="AH36" s="36">
        <v>668</v>
      </c>
      <c r="AI36" s="36">
        <v>71</v>
      </c>
      <c r="AJ36" s="36">
        <v>171</v>
      </c>
      <c r="AK36" s="36">
        <v>985</v>
      </c>
      <c r="AL36" s="36">
        <v>1752</v>
      </c>
      <c r="AM36" s="36">
        <v>529</v>
      </c>
      <c r="AN36" s="36">
        <v>584</v>
      </c>
      <c r="AO36" s="36">
        <v>259</v>
      </c>
      <c r="AP36" s="28">
        <v>0</v>
      </c>
      <c r="AQ36" s="34"/>
      <c r="AR36" s="34"/>
      <c r="AS36" s="37">
        <v>4708</v>
      </c>
      <c r="AT36" s="34"/>
      <c r="AU36" s="34"/>
      <c r="AV36" s="36">
        <v>1</v>
      </c>
      <c r="AW36" s="36" t="s">
        <v>103</v>
      </c>
      <c r="AX36" s="36">
        <v>369</v>
      </c>
      <c r="AY36" s="36">
        <v>1</v>
      </c>
      <c r="AZ36" s="36" t="s">
        <v>104</v>
      </c>
      <c r="BA36" s="36">
        <v>0</v>
      </c>
      <c r="BB36" s="36"/>
      <c r="BC36" s="34"/>
      <c r="BD36" s="34"/>
      <c r="BE36" s="34"/>
      <c r="BF36" s="34"/>
    </row>
    <row r="37" spans="2:58" ht="12.75">
      <c r="B37" s="29">
        <v>27033</v>
      </c>
      <c r="C37" s="30">
        <v>7</v>
      </c>
      <c r="D37" s="31" t="s">
        <v>105</v>
      </c>
      <c r="E37" s="28" t="s">
        <v>77</v>
      </c>
      <c r="F37" s="32">
        <v>0</v>
      </c>
      <c r="G37" s="32">
        <v>0</v>
      </c>
      <c r="H37" s="28">
        <v>0</v>
      </c>
      <c r="I37" s="32">
        <v>0</v>
      </c>
      <c r="J37" s="33">
        <v>640.01</v>
      </c>
      <c r="K37" s="34">
        <v>12694</v>
      </c>
      <c r="L37" s="34">
        <v>12167</v>
      </c>
      <c r="M37" s="34">
        <v>5830</v>
      </c>
      <c r="N37" s="34">
        <v>6641</v>
      </c>
      <c r="O37" s="28">
        <v>6.4</v>
      </c>
      <c r="P37" s="30">
        <v>5.9</v>
      </c>
      <c r="Q37" s="47">
        <v>16133</v>
      </c>
      <c r="R37" s="48">
        <v>24931</v>
      </c>
      <c r="S37" s="36">
        <v>4870</v>
      </c>
      <c r="T37" s="36">
        <v>5681</v>
      </c>
      <c r="U37" s="36">
        <v>78</v>
      </c>
      <c r="V37" s="36">
        <v>0</v>
      </c>
      <c r="W37" s="36">
        <v>0</v>
      </c>
      <c r="X37" s="36">
        <v>0</v>
      </c>
      <c r="Y37" s="36">
        <v>280</v>
      </c>
      <c r="Z37" s="36">
        <v>353</v>
      </c>
      <c r="AA37" s="36">
        <v>720</v>
      </c>
      <c r="AB37" s="36">
        <v>1088</v>
      </c>
      <c r="AC37" s="36">
        <v>191</v>
      </c>
      <c r="AD37" s="36">
        <v>299</v>
      </c>
      <c r="AE37" s="36">
        <v>306</v>
      </c>
      <c r="AF37" s="36">
        <v>359</v>
      </c>
      <c r="AG37" s="36">
        <v>1063</v>
      </c>
      <c r="AH37" s="36">
        <v>1126</v>
      </c>
      <c r="AI37" s="36">
        <v>389</v>
      </c>
      <c r="AJ37" s="36">
        <v>428</v>
      </c>
      <c r="AK37" s="36">
        <v>1835</v>
      </c>
      <c r="AL37" s="36">
        <v>1900</v>
      </c>
      <c r="AM37" s="36">
        <v>960</v>
      </c>
      <c r="AN37" s="36">
        <v>960</v>
      </c>
      <c r="AO37" s="36">
        <v>385</v>
      </c>
      <c r="AP37" s="28">
        <v>1</v>
      </c>
      <c r="AQ37" s="34"/>
      <c r="AR37" s="34"/>
      <c r="AS37" s="37">
        <v>5376</v>
      </c>
      <c r="AT37" s="34"/>
      <c r="AU37" s="34"/>
      <c r="AV37" s="36">
        <v>0</v>
      </c>
      <c r="AW37" s="36"/>
      <c r="AX37" s="36"/>
      <c r="AY37" s="36"/>
      <c r="AZ37" s="36"/>
      <c r="BA37" s="36">
        <v>0</v>
      </c>
      <c r="BB37" s="36"/>
      <c r="BC37" s="34">
        <v>2</v>
      </c>
      <c r="BD37" s="34" t="s">
        <v>106</v>
      </c>
      <c r="BE37" s="34"/>
      <c r="BF37" s="34"/>
    </row>
    <row r="38" spans="2:58" ht="12.75">
      <c r="B38" s="29">
        <v>27035</v>
      </c>
      <c r="C38" s="30">
        <v>7</v>
      </c>
      <c r="D38" s="31" t="s">
        <v>107</v>
      </c>
      <c r="E38" s="28" t="s">
        <v>77</v>
      </c>
      <c r="F38" s="32">
        <v>0</v>
      </c>
      <c r="G38" s="32">
        <v>0</v>
      </c>
      <c r="H38" s="28">
        <v>1</v>
      </c>
      <c r="I38" s="32">
        <v>0</v>
      </c>
      <c r="J38" s="33">
        <v>996.7</v>
      </c>
      <c r="K38" s="34">
        <v>44249</v>
      </c>
      <c r="L38" s="34">
        <v>55099</v>
      </c>
      <c r="M38" s="34">
        <v>22358</v>
      </c>
      <c r="N38" s="34">
        <v>32604</v>
      </c>
      <c r="O38" s="28">
        <v>7.3</v>
      </c>
      <c r="P38" s="30">
        <v>4.6</v>
      </c>
      <c r="Q38" s="47">
        <v>15736</v>
      </c>
      <c r="R38" s="48">
        <v>23505</v>
      </c>
      <c r="S38" s="36">
        <v>18260</v>
      </c>
      <c r="T38" s="36">
        <v>27919</v>
      </c>
      <c r="U38" s="36">
        <v>190</v>
      </c>
      <c r="V38" s="36">
        <v>0</v>
      </c>
      <c r="W38" s="36">
        <v>38</v>
      </c>
      <c r="X38" s="36">
        <v>0</v>
      </c>
      <c r="Y38" s="36">
        <v>1441</v>
      </c>
      <c r="Z38" s="36">
        <v>2469</v>
      </c>
      <c r="AA38" s="36">
        <v>2334</v>
      </c>
      <c r="AB38" s="36">
        <v>3512</v>
      </c>
      <c r="AC38" s="36">
        <v>998</v>
      </c>
      <c r="AD38" s="36">
        <v>1317</v>
      </c>
      <c r="AE38" s="36">
        <v>687</v>
      </c>
      <c r="AF38" s="36">
        <v>970</v>
      </c>
      <c r="AG38" s="36">
        <v>4933</v>
      </c>
      <c r="AH38" s="36">
        <v>7167</v>
      </c>
      <c r="AI38" s="36">
        <v>1397</v>
      </c>
      <c r="AJ38" s="36">
        <v>2432</v>
      </c>
      <c r="AK38" s="36">
        <v>6242</v>
      </c>
      <c r="AL38" s="36">
        <v>9674</v>
      </c>
      <c r="AM38" s="36">
        <v>4098</v>
      </c>
      <c r="AN38" s="36">
        <v>4685</v>
      </c>
      <c r="AO38" s="36">
        <v>1920</v>
      </c>
      <c r="AP38" s="28">
        <v>6</v>
      </c>
      <c r="AQ38" s="34">
        <v>3</v>
      </c>
      <c r="AR38" s="34">
        <v>23877</v>
      </c>
      <c r="AS38" s="37">
        <v>33483</v>
      </c>
      <c r="AT38" s="34"/>
      <c r="AU38" s="34"/>
      <c r="AV38" s="36">
        <v>1</v>
      </c>
      <c r="AW38" s="36" t="s">
        <v>108</v>
      </c>
      <c r="AX38" s="36">
        <v>404</v>
      </c>
      <c r="AY38" s="36"/>
      <c r="AZ38" s="36"/>
      <c r="BA38" s="36">
        <v>0</v>
      </c>
      <c r="BB38" s="36"/>
      <c r="BC38" s="34"/>
      <c r="BD38" s="34"/>
      <c r="BE38" s="34"/>
      <c r="BF38" s="34"/>
    </row>
    <row r="39" spans="2:58" ht="12.75">
      <c r="B39" s="29">
        <v>27037</v>
      </c>
      <c r="C39" s="30">
        <v>0</v>
      </c>
      <c r="D39" s="31" t="s">
        <v>109</v>
      </c>
      <c r="E39" s="28" t="s">
        <v>77</v>
      </c>
      <c r="F39" s="32">
        <v>1</v>
      </c>
      <c r="G39" s="32">
        <v>0</v>
      </c>
      <c r="H39" s="28">
        <v>0</v>
      </c>
      <c r="I39" s="32">
        <v>0</v>
      </c>
      <c r="J39" s="33">
        <v>569.72</v>
      </c>
      <c r="K39" s="34">
        <v>275227</v>
      </c>
      <c r="L39" s="34">
        <v>355904</v>
      </c>
      <c r="M39" s="34">
        <v>132407</v>
      </c>
      <c r="N39" s="34">
        <v>188051</v>
      </c>
      <c r="O39" s="28">
        <v>3.7</v>
      </c>
      <c r="P39" s="30">
        <v>2.2</v>
      </c>
      <c r="Q39" s="47">
        <v>22256</v>
      </c>
      <c r="R39" s="48">
        <v>35321</v>
      </c>
      <c r="S39" s="36">
        <v>117971</v>
      </c>
      <c r="T39" s="36">
        <v>169703</v>
      </c>
      <c r="U39" s="36">
        <v>1363</v>
      </c>
      <c r="V39" s="36">
        <v>1989</v>
      </c>
      <c r="W39" s="36">
        <v>278</v>
      </c>
      <c r="X39" s="36">
        <v>256</v>
      </c>
      <c r="Y39" s="36">
        <v>6878</v>
      </c>
      <c r="Z39" s="36">
        <v>11285</v>
      </c>
      <c r="AA39" s="36">
        <v>19583</v>
      </c>
      <c r="AB39" s="36">
        <v>26913</v>
      </c>
      <c r="AC39" s="36">
        <v>7629</v>
      </c>
      <c r="AD39" s="36">
        <v>10840</v>
      </c>
      <c r="AE39" s="36">
        <v>10059</v>
      </c>
      <c r="AF39" s="36">
        <v>12790</v>
      </c>
      <c r="AG39" s="36">
        <v>28254</v>
      </c>
      <c r="AH39" s="36">
        <v>37406</v>
      </c>
      <c r="AI39" s="36">
        <v>10546</v>
      </c>
      <c r="AJ39" s="36">
        <v>14885</v>
      </c>
      <c r="AK39" s="36">
        <v>33381</v>
      </c>
      <c r="AL39" s="36">
        <v>53339</v>
      </c>
      <c r="AM39" s="36">
        <v>14436</v>
      </c>
      <c r="AN39" s="36">
        <v>18348</v>
      </c>
      <c r="AO39" s="36">
        <v>8603</v>
      </c>
      <c r="AP39" s="28">
        <v>65</v>
      </c>
      <c r="AQ39" s="34">
        <v>11</v>
      </c>
      <c r="AR39" s="34">
        <f>18201+320173</f>
        <v>338374</v>
      </c>
      <c r="AS39" s="37">
        <v>133750</v>
      </c>
      <c r="AT39" s="34"/>
      <c r="AU39" s="34"/>
      <c r="AV39" s="36">
        <v>0</v>
      </c>
      <c r="AW39" s="36"/>
      <c r="AX39" s="36"/>
      <c r="AY39" s="36"/>
      <c r="AZ39" s="36"/>
      <c r="BA39" s="36">
        <v>2</v>
      </c>
      <c r="BB39" s="36" t="s">
        <v>110</v>
      </c>
      <c r="BC39" s="34">
        <v>1</v>
      </c>
      <c r="BD39" s="34" t="s">
        <v>111</v>
      </c>
      <c r="BE39" s="34"/>
      <c r="BF39" s="34"/>
    </row>
    <row r="40" spans="2:58" ht="12.75">
      <c r="B40" s="29">
        <v>27039</v>
      </c>
      <c r="C40" s="30">
        <v>6</v>
      </c>
      <c r="D40" s="31" t="s">
        <v>112</v>
      </c>
      <c r="E40" s="28" t="s">
        <v>77</v>
      </c>
      <c r="F40" s="32">
        <v>0</v>
      </c>
      <c r="G40" s="32">
        <v>0</v>
      </c>
      <c r="H40" s="28">
        <v>1</v>
      </c>
      <c r="I40" s="32">
        <v>1</v>
      </c>
      <c r="J40" s="33">
        <v>439.52</v>
      </c>
      <c r="K40" s="34">
        <v>15731</v>
      </c>
      <c r="L40" s="34">
        <v>17731</v>
      </c>
      <c r="M40" s="34">
        <v>4907</v>
      </c>
      <c r="N40" s="34">
        <v>6666</v>
      </c>
      <c r="O40" s="28">
        <v>5.4</v>
      </c>
      <c r="P40" s="30">
        <v>3.8</v>
      </c>
      <c r="Q40" s="47">
        <v>16827</v>
      </c>
      <c r="R40" s="48">
        <v>26128</v>
      </c>
      <c r="S40" s="36">
        <v>3835</v>
      </c>
      <c r="T40" s="36">
        <v>5450</v>
      </c>
      <c r="U40" s="36">
        <v>107</v>
      </c>
      <c r="V40" s="36">
        <v>0</v>
      </c>
      <c r="W40" s="36">
        <v>11</v>
      </c>
      <c r="X40" s="36">
        <v>0</v>
      </c>
      <c r="Y40" s="36">
        <v>424</v>
      </c>
      <c r="Z40" s="36">
        <v>513</v>
      </c>
      <c r="AA40" s="36">
        <v>669</v>
      </c>
      <c r="AB40" s="36">
        <v>1104</v>
      </c>
      <c r="AC40" s="36">
        <v>128</v>
      </c>
      <c r="AD40" s="36">
        <v>0</v>
      </c>
      <c r="AE40" s="36">
        <v>290</v>
      </c>
      <c r="AF40" s="36">
        <v>470</v>
      </c>
      <c r="AG40" s="36">
        <v>922</v>
      </c>
      <c r="AH40" s="36">
        <v>1131</v>
      </c>
      <c r="AI40" s="36">
        <v>317</v>
      </c>
      <c r="AJ40" s="36">
        <v>461</v>
      </c>
      <c r="AK40" s="36">
        <v>967</v>
      </c>
      <c r="AL40" s="36">
        <v>1429</v>
      </c>
      <c r="AM40" s="36">
        <v>1072</v>
      </c>
      <c r="AN40" s="36">
        <v>1216</v>
      </c>
      <c r="AO40" s="36">
        <v>413</v>
      </c>
      <c r="AP40" s="28">
        <v>2</v>
      </c>
      <c r="AQ40" s="34"/>
      <c r="AR40" s="34"/>
      <c r="AS40" s="37">
        <v>6642</v>
      </c>
      <c r="AT40" s="34"/>
      <c r="AU40" s="34"/>
      <c r="AV40" s="36">
        <v>0</v>
      </c>
      <c r="AW40" s="36"/>
      <c r="AX40" s="36"/>
      <c r="AY40" s="36"/>
      <c r="AZ40" s="36"/>
      <c r="BA40" s="36">
        <v>0</v>
      </c>
      <c r="BB40" s="36"/>
      <c r="BC40" s="34"/>
      <c r="BD40" s="34"/>
      <c r="BE40" s="34"/>
      <c r="BF40" s="34"/>
    </row>
    <row r="41" spans="2:58" ht="12.75">
      <c r="B41" s="29">
        <v>27041</v>
      </c>
      <c r="C41" s="30">
        <v>7</v>
      </c>
      <c r="D41" s="31" t="s">
        <v>113</v>
      </c>
      <c r="E41" s="28" t="s">
        <v>77</v>
      </c>
      <c r="F41" s="32">
        <v>0</v>
      </c>
      <c r="G41" s="32">
        <v>1</v>
      </c>
      <c r="H41" s="28">
        <v>1</v>
      </c>
      <c r="I41" s="32">
        <v>1</v>
      </c>
      <c r="J41" s="33">
        <v>634.32</v>
      </c>
      <c r="K41" s="34">
        <v>28674</v>
      </c>
      <c r="L41" s="34">
        <v>32821</v>
      </c>
      <c r="M41" s="34">
        <v>14893</v>
      </c>
      <c r="N41" s="34">
        <v>20113</v>
      </c>
      <c r="O41" s="28">
        <v>5.9</v>
      </c>
      <c r="P41" s="30">
        <v>3.7</v>
      </c>
      <c r="Q41" s="47">
        <v>15155</v>
      </c>
      <c r="R41" s="48">
        <v>24992</v>
      </c>
      <c r="S41" s="36">
        <v>12454</v>
      </c>
      <c r="T41" s="36">
        <v>17304</v>
      </c>
      <c r="U41" s="36">
        <v>132</v>
      </c>
      <c r="V41" s="36">
        <v>0</v>
      </c>
      <c r="W41" s="36">
        <v>0</v>
      </c>
      <c r="X41" s="36">
        <v>0</v>
      </c>
      <c r="Y41" s="36">
        <v>872</v>
      </c>
      <c r="Z41" s="36">
        <v>1621</v>
      </c>
      <c r="AA41" s="36">
        <v>1862</v>
      </c>
      <c r="AB41" s="36">
        <v>2596</v>
      </c>
      <c r="AC41" s="36">
        <v>651</v>
      </c>
      <c r="AD41" s="36">
        <v>973</v>
      </c>
      <c r="AE41" s="36">
        <v>482</v>
      </c>
      <c r="AF41" s="36">
        <v>774</v>
      </c>
      <c r="AG41" s="36">
        <v>3579</v>
      </c>
      <c r="AH41" s="36">
        <v>4523</v>
      </c>
      <c r="AI41" s="36">
        <v>956</v>
      </c>
      <c r="AJ41" s="36">
        <v>1284</v>
      </c>
      <c r="AK41" s="36">
        <v>3916</v>
      </c>
      <c r="AL41" s="36">
        <v>5285</v>
      </c>
      <c r="AM41" s="36">
        <v>2439</v>
      </c>
      <c r="AN41" s="36">
        <v>2809</v>
      </c>
      <c r="AO41" s="36">
        <v>1289</v>
      </c>
      <c r="AP41" s="28">
        <v>6</v>
      </c>
      <c r="AQ41" s="34">
        <v>1</v>
      </c>
      <c r="AR41" s="34">
        <v>8820</v>
      </c>
      <c r="AS41" s="37">
        <v>16694</v>
      </c>
      <c r="AT41" s="34"/>
      <c r="AU41" s="34"/>
      <c r="AV41" s="36">
        <v>0</v>
      </c>
      <c r="AW41" s="36"/>
      <c r="AX41" s="36"/>
      <c r="AY41" s="36"/>
      <c r="AZ41" s="36"/>
      <c r="BA41" s="36">
        <v>1</v>
      </c>
      <c r="BB41" s="36">
        <v>94</v>
      </c>
      <c r="BC41" s="34"/>
      <c r="BD41" s="34"/>
      <c r="BE41" s="34"/>
      <c r="BF41" s="34"/>
    </row>
    <row r="42" spans="1:58" ht="12.75">
      <c r="A42" s="29"/>
      <c r="B42" s="29">
        <v>27043</v>
      </c>
      <c r="C42" s="30">
        <v>7</v>
      </c>
      <c r="D42" s="31" t="s">
        <v>114</v>
      </c>
      <c r="E42" s="28" t="s">
        <v>77</v>
      </c>
      <c r="F42" s="32">
        <v>0</v>
      </c>
      <c r="G42" s="32">
        <v>0</v>
      </c>
      <c r="H42" s="28">
        <v>0</v>
      </c>
      <c r="I42" s="32">
        <v>0</v>
      </c>
      <c r="J42" s="33">
        <v>713.66</v>
      </c>
      <c r="K42" s="34">
        <v>16937</v>
      </c>
      <c r="L42" s="34">
        <v>16181</v>
      </c>
      <c r="M42" s="34">
        <v>7509</v>
      </c>
      <c r="N42" s="34">
        <v>8509</v>
      </c>
      <c r="O42" s="28">
        <v>5.1</v>
      </c>
      <c r="P42" s="30">
        <v>4.3</v>
      </c>
      <c r="Q42" s="47">
        <v>16447</v>
      </c>
      <c r="R42" s="48">
        <v>24685</v>
      </c>
      <c r="S42" s="36">
        <v>6332</v>
      </c>
      <c r="T42" s="36">
        <v>7338</v>
      </c>
      <c r="U42" s="36">
        <v>107</v>
      </c>
      <c r="V42" s="36">
        <v>237</v>
      </c>
      <c r="W42" s="36">
        <v>0</v>
      </c>
      <c r="X42" s="36">
        <v>0</v>
      </c>
      <c r="Y42" s="36">
        <v>483</v>
      </c>
      <c r="Z42" s="36">
        <v>612</v>
      </c>
      <c r="AA42" s="36">
        <v>1569</v>
      </c>
      <c r="AB42" s="36">
        <v>1785</v>
      </c>
      <c r="AC42" s="36">
        <v>314</v>
      </c>
      <c r="AD42" s="36">
        <v>541</v>
      </c>
      <c r="AE42" s="36">
        <v>360</v>
      </c>
      <c r="AF42" s="36">
        <v>289</v>
      </c>
      <c r="AG42" s="36">
        <v>1205</v>
      </c>
      <c r="AH42" s="36">
        <v>1229</v>
      </c>
      <c r="AI42" s="36">
        <v>472</v>
      </c>
      <c r="AJ42" s="36">
        <v>559</v>
      </c>
      <c r="AK42" s="36">
        <v>1818</v>
      </c>
      <c r="AL42" s="36">
        <v>2081</v>
      </c>
      <c r="AM42" s="36">
        <v>1177</v>
      </c>
      <c r="AN42" s="36">
        <v>1171</v>
      </c>
      <c r="AO42" s="36">
        <v>463</v>
      </c>
      <c r="AP42" s="28">
        <v>1</v>
      </c>
      <c r="AQ42" s="34"/>
      <c r="AR42" s="34"/>
      <c r="AS42" s="37">
        <v>7247</v>
      </c>
      <c r="AT42" s="34"/>
      <c r="AU42" s="34"/>
      <c r="AV42" s="36">
        <v>0</v>
      </c>
      <c r="AW42" s="36"/>
      <c r="AX42" s="36"/>
      <c r="AY42" s="36"/>
      <c r="AZ42" s="36"/>
      <c r="BA42" s="36">
        <v>1</v>
      </c>
      <c r="BB42" s="36">
        <v>90</v>
      </c>
      <c r="BC42" s="34">
        <v>1</v>
      </c>
      <c r="BD42" s="34" t="s">
        <v>115</v>
      </c>
      <c r="BE42" s="34"/>
      <c r="BF42" s="34"/>
    </row>
    <row r="43" spans="1:58" ht="12.75">
      <c r="A43" s="29"/>
      <c r="B43" s="29">
        <v>27045</v>
      </c>
      <c r="C43" s="30">
        <v>8</v>
      </c>
      <c r="D43" s="31" t="s">
        <v>116</v>
      </c>
      <c r="E43" s="28" t="s">
        <v>77</v>
      </c>
      <c r="F43" s="32">
        <v>0</v>
      </c>
      <c r="G43" s="32">
        <v>0</v>
      </c>
      <c r="H43" s="28">
        <v>0</v>
      </c>
      <c r="I43" s="32">
        <v>1</v>
      </c>
      <c r="J43" s="33">
        <v>861.29</v>
      </c>
      <c r="K43" s="34">
        <v>20777</v>
      </c>
      <c r="L43" s="34">
        <v>21122</v>
      </c>
      <c r="M43" s="34">
        <v>8223</v>
      </c>
      <c r="N43" s="34">
        <v>9741</v>
      </c>
      <c r="O43" s="28">
        <v>4.7</v>
      </c>
      <c r="P43" s="30">
        <v>3.9</v>
      </c>
      <c r="Q43" s="47">
        <v>15673</v>
      </c>
      <c r="R43" s="48">
        <v>23133</v>
      </c>
      <c r="S43" s="36">
        <v>6864</v>
      </c>
      <c r="T43" s="36">
        <v>8324</v>
      </c>
      <c r="U43" s="36">
        <v>157</v>
      </c>
      <c r="V43" s="36">
        <v>0</v>
      </c>
      <c r="W43" s="36">
        <v>15</v>
      </c>
      <c r="X43" s="36">
        <v>0</v>
      </c>
      <c r="Y43" s="36">
        <v>406</v>
      </c>
      <c r="Z43" s="36">
        <v>654</v>
      </c>
      <c r="AA43" s="36">
        <v>1246</v>
      </c>
      <c r="AB43" s="36">
        <v>1398</v>
      </c>
      <c r="AC43" s="36">
        <v>315</v>
      </c>
      <c r="AD43" s="36">
        <v>370</v>
      </c>
      <c r="AE43" s="36">
        <v>451</v>
      </c>
      <c r="AF43" s="36">
        <v>478</v>
      </c>
      <c r="AG43" s="36">
        <v>1402</v>
      </c>
      <c r="AH43" s="36">
        <v>1824</v>
      </c>
      <c r="AI43" s="36">
        <v>586</v>
      </c>
      <c r="AJ43" s="36">
        <v>649</v>
      </c>
      <c r="AK43" s="36">
        <v>2286</v>
      </c>
      <c r="AL43" s="36">
        <v>2717</v>
      </c>
      <c r="AM43" s="36">
        <v>1359</v>
      </c>
      <c r="AN43" s="36">
        <v>1417</v>
      </c>
      <c r="AO43" s="36">
        <v>649</v>
      </c>
      <c r="AP43" s="28">
        <v>1</v>
      </c>
      <c r="AQ43" s="34"/>
      <c r="AR43" s="34"/>
      <c r="AS43" s="37">
        <v>8908</v>
      </c>
      <c r="AT43" s="34"/>
      <c r="AU43" s="34"/>
      <c r="AV43" s="36">
        <v>0</v>
      </c>
      <c r="AW43" s="36"/>
      <c r="AX43" s="36"/>
      <c r="AY43" s="36"/>
      <c r="AZ43" s="36"/>
      <c r="BA43" s="36">
        <v>0</v>
      </c>
      <c r="BB43" s="36"/>
      <c r="BC43" s="34">
        <v>2</v>
      </c>
      <c r="BD43" s="34" t="s">
        <v>117</v>
      </c>
      <c r="BE43" s="34"/>
      <c r="BF43" s="34"/>
    </row>
    <row r="44" spans="1:58" ht="12.75">
      <c r="A44" s="29"/>
      <c r="B44" s="29">
        <v>27047</v>
      </c>
      <c r="C44" s="30">
        <v>7</v>
      </c>
      <c r="D44" s="31" t="s">
        <v>118</v>
      </c>
      <c r="E44" s="28" t="s">
        <v>77</v>
      </c>
      <c r="F44" s="32">
        <v>0</v>
      </c>
      <c r="G44" s="32">
        <v>0</v>
      </c>
      <c r="H44" s="28">
        <v>0</v>
      </c>
      <c r="I44" s="32">
        <v>0</v>
      </c>
      <c r="J44" s="33">
        <v>707.67</v>
      </c>
      <c r="K44" s="34">
        <v>33060</v>
      </c>
      <c r="L44" s="34">
        <v>32584</v>
      </c>
      <c r="M44" s="34">
        <v>15024</v>
      </c>
      <c r="N44" s="34">
        <v>17401</v>
      </c>
      <c r="O44" s="28">
        <v>11.7</v>
      </c>
      <c r="P44" s="30">
        <v>3.6</v>
      </c>
      <c r="Q44" s="47">
        <v>16007</v>
      </c>
      <c r="R44" s="48">
        <v>23615</v>
      </c>
      <c r="S44" s="36">
        <v>13300</v>
      </c>
      <c r="T44" s="36">
        <v>15731</v>
      </c>
      <c r="U44" s="36">
        <v>177</v>
      </c>
      <c r="V44" s="36">
        <v>0</v>
      </c>
      <c r="W44" s="36">
        <v>13</v>
      </c>
      <c r="X44" s="36">
        <v>0</v>
      </c>
      <c r="Y44" s="36">
        <v>566</v>
      </c>
      <c r="Z44" s="36">
        <v>836</v>
      </c>
      <c r="AA44" s="36">
        <v>2889</v>
      </c>
      <c r="AB44" s="36">
        <v>3556</v>
      </c>
      <c r="AC44" s="36">
        <v>686</v>
      </c>
      <c r="AD44" s="36">
        <v>741</v>
      </c>
      <c r="AE44" s="36">
        <v>808</v>
      </c>
      <c r="AF44" s="36">
        <v>790</v>
      </c>
      <c r="AG44" s="36">
        <v>3488</v>
      </c>
      <c r="AH44" s="36">
        <v>3564</v>
      </c>
      <c r="AI44" s="36">
        <v>835</v>
      </c>
      <c r="AJ44" s="36">
        <v>924</v>
      </c>
      <c r="AK44" s="36">
        <v>3838</v>
      </c>
      <c r="AL44" s="36">
        <v>5145</v>
      </c>
      <c r="AM44" s="36">
        <v>1724</v>
      </c>
      <c r="AN44" s="36">
        <v>1670</v>
      </c>
      <c r="AO44" s="36">
        <v>1013</v>
      </c>
      <c r="AP44" s="28">
        <v>7</v>
      </c>
      <c r="AQ44" s="34">
        <v>1</v>
      </c>
      <c r="AR44" s="34">
        <v>18356</v>
      </c>
      <c r="AS44" s="37">
        <v>13996</v>
      </c>
      <c r="AT44" s="34"/>
      <c r="AU44" s="34"/>
      <c r="AV44" s="36">
        <v>0</v>
      </c>
      <c r="AW44" s="36"/>
      <c r="AX44" s="36"/>
      <c r="AY44" s="36"/>
      <c r="AZ44" s="36"/>
      <c r="BA44" s="36">
        <v>2</v>
      </c>
      <c r="BB44" s="36" t="s">
        <v>119</v>
      </c>
      <c r="BC44" s="34"/>
      <c r="BD44" s="34"/>
      <c r="BE44" s="34"/>
      <c r="BF44" s="34"/>
    </row>
    <row r="45" spans="1:58" ht="12.75">
      <c r="A45" s="29"/>
      <c r="B45" s="29">
        <v>27049</v>
      </c>
      <c r="C45" s="30">
        <v>6</v>
      </c>
      <c r="D45" s="31" t="s">
        <v>120</v>
      </c>
      <c r="E45" s="28" t="s">
        <v>77</v>
      </c>
      <c r="F45" s="32">
        <v>0</v>
      </c>
      <c r="G45" s="32">
        <v>1</v>
      </c>
      <c r="H45" s="28">
        <v>0</v>
      </c>
      <c r="I45" s="32">
        <v>1</v>
      </c>
      <c r="J45" s="33">
        <v>758.59</v>
      </c>
      <c r="K45" s="34">
        <v>40690</v>
      </c>
      <c r="L45" s="34">
        <v>44127</v>
      </c>
      <c r="M45" s="34">
        <v>20814</v>
      </c>
      <c r="N45" s="34">
        <v>27340</v>
      </c>
      <c r="O45" s="28">
        <v>3.7</v>
      </c>
      <c r="P45" s="30">
        <v>3.6</v>
      </c>
      <c r="Q45" s="47">
        <v>17770</v>
      </c>
      <c r="R45" s="48">
        <v>28393</v>
      </c>
      <c r="S45" s="36">
        <v>18149</v>
      </c>
      <c r="T45" s="36">
        <v>24389</v>
      </c>
      <c r="U45" s="36">
        <v>281</v>
      </c>
      <c r="V45" s="36">
        <v>399</v>
      </c>
      <c r="W45" s="36">
        <v>19</v>
      </c>
      <c r="X45" s="36">
        <v>16</v>
      </c>
      <c r="Y45" s="36">
        <v>849</v>
      </c>
      <c r="Z45" s="36">
        <v>1102</v>
      </c>
      <c r="AA45" s="36">
        <v>4516</v>
      </c>
      <c r="AB45" s="36">
        <v>5169</v>
      </c>
      <c r="AC45" s="36">
        <v>1386</v>
      </c>
      <c r="AD45" s="36">
        <v>1490</v>
      </c>
      <c r="AE45" s="36">
        <v>961</v>
      </c>
      <c r="AF45" s="36">
        <v>1252</v>
      </c>
      <c r="AG45" s="36">
        <v>3849</v>
      </c>
      <c r="AH45" s="36">
        <v>4626</v>
      </c>
      <c r="AI45" s="36">
        <v>1111</v>
      </c>
      <c r="AJ45" s="36">
        <v>1428</v>
      </c>
      <c r="AK45" s="36">
        <v>5177</v>
      </c>
      <c r="AL45" s="36">
        <v>8907</v>
      </c>
      <c r="AM45" s="36">
        <v>2665</v>
      </c>
      <c r="AN45" s="36">
        <v>2951</v>
      </c>
      <c r="AO45" s="36">
        <v>1277</v>
      </c>
      <c r="AP45" s="28">
        <v>8</v>
      </c>
      <c r="AQ45" s="34">
        <v>1</v>
      </c>
      <c r="AR45" s="34">
        <v>16116</v>
      </c>
      <c r="AS45" s="37">
        <v>17879</v>
      </c>
      <c r="AT45" s="34"/>
      <c r="AU45" s="34"/>
      <c r="AV45" s="36">
        <v>1</v>
      </c>
      <c r="AW45" s="36" t="s">
        <v>121</v>
      </c>
      <c r="AX45" s="36">
        <v>322</v>
      </c>
      <c r="AY45" s="36">
        <v>1</v>
      </c>
      <c r="AZ45" s="36" t="s">
        <v>122</v>
      </c>
      <c r="BA45" s="36">
        <v>0</v>
      </c>
      <c r="BB45" s="36"/>
      <c r="BC45" s="34">
        <v>1</v>
      </c>
      <c r="BD45" s="34" t="s">
        <v>123</v>
      </c>
      <c r="BE45" s="34" t="s">
        <v>498</v>
      </c>
      <c r="BF45" s="34">
        <v>1</v>
      </c>
    </row>
    <row r="46" spans="1:58" ht="12.75">
      <c r="A46" s="29"/>
      <c r="B46" s="29">
        <v>27051</v>
      </c>
      <c r="C46" s="30">
        <v>9</v>
      </c>
      <c r="D46" s="31" t="s">
        <v>124</v>
      </c>
      <c r="E46" s="28" t="s">
        <v>77</v>
      </c>
      <c r="F46" s="32">
        <v>0</v>
      </c>
      <c r="G46" s="32">
        <v>0</v>
      </c>
      <c r="H46" s="28">
        <v>0</v>
      </c>
      <c r="I46" s="32">
        <v>0</v>
      </c>
      <c r="J46" s="33">
        <v>546.45</v>
      </c>
      <c r="K46" s="34">
        <v>6246</v>
      </c>
      <c r="L46" s="34">
        <v>6289</v>
      </c>
      <c r="M46" s="34">
        <v>2575</v>
      </c>
      <c r="N46" s="34">
        <v>3111</v>
      </c>
      <c r="O46" s="28">
        <v>6.7</v>
      </c>
      <c r="P46" s="30">
        <v>6.8</v>
      </c>
      <c r="Q46" s="47">
        <v>16076</v>
      </c>
      <c r="R46" s="48">
        <v>24647</v>
      </c>
      <c r="S46" s="36">
        <v>2066</v>
      </c>
      <c r="T46" s="36">
        <v>2697</v>
      </c>
      <c r="U46" s="36">
        <v>61</v>
      </c>
      <c r="V46" s="36">
        <v>83</v>
      </c>
      <c r="W46" s="36">
        <v>0</v>
      </c>
      <c r="X46" s="36">
        <v>0</v>
      </c>
      <c r="Y46" s="36">
        <v>192</v>
      </c>
      <c r="Z46" s="36">
        <v>261</v>
      </c>
      <c r="AA46" s="36">
        <v>131</v>
      </c>
      <c r="AB46" s="36">
        <v>316</v>
      </c>
      <c r="AC46" s="36">
        <v>80</v>
      </c>
      <c r="AD46" s="36">
        <v>0</v>
      </c>
      <c r="AE46" s="36">
        <v>194</v>
      </c>
      <c r="AF46" s="36">
        <v>188</v>
      </c>
      <c r="AG46" s="36">
        <v>405</v>
      </c>
      <c r="AH46" s="36">
        <v>425</v>
      </c>
      <c r="AI46" s="36">
        <v>195</v>
      </c>
      <c r="AJ46" s="36">
        <v>218</v>
      </c>
      <c r="AK46" s="36">
        <v>805</v>
      </c>
      <c r="AL46" s="36">
        <v>1104</v>
      </c>
      <c r="AM46" s="36">
        <v>509</v>
      </c>
      <c r="AN46" s="36">
        <v>414</v>
      </c>
      <c r="AO46" s="36">
        <v>200</v>
      </c>
      <c r="AP46" s="28">
        <v>0</v>
      </c>
      <c r="AQ46" s="34"/>
      <c r="AR46" s="34"/>
      <c r="AS46" s="37">
        <v>3098</v>
      </c>
      <c r="AT46" s="34"/>
      <c r="AU46" s="34"/>
      <c r="AV46" s="36">
        <v>0</v>
      </c>
      <c r="AW46" s="36"/>
      <c r="AX46" s="36"/>
      <c r="AY46" s="36"/>
      <c r="AZ46" s="36"/>
      <c r="BA46" s="36">
        <v>0</v>
      </c>
      <c r="BB46" s="36"/>
      <c r="BC46" s="34"/>
      <c r="BD46" s="34"/>
      <c r="BE46" s="34"/>
      <c r="BF46" s="34"/>
    </row>
    <row r="47" spans="1:58" ht="12.75">
      <c r="A47" s="29"/>
      <c r="B47" s="29">
        <v>27053</v>
      </c>
      <c r="C47" s="30">
        <v>0</v>
      </c>
      <c r="D47" s="31" t="s">
        <v>125</v>
      </c>
      <c r="E47" s="28" t="s">
        <v>77</v>
      </c>
      <c r="F47" s="32">
        <v>1</v>
      </c>
      <c r="G47" s="32">
        <v>0</v>
      </c>
      <c r="H47" s="28">
        <v>0</v>
      </c>
      <c r="I47" s="32">
        <v>0</v>
      </c>
      <c r="J47" s="33">
        <v>556.64</v>
      </c>
      <c r="K47" s="34">
        <v>1032431</v>
      </c>
      <c r="L47" s="34">
        <v>1116200</v>
      </c>
      <c r="M47" s="34">
        <v>900164</v>
      </c>
      <c r="N47" s="34">
        <v>1045187</v>
      </c>
      <c r="O47" s="28">
        <v>4.1</v>
      </c>
      <c r="P47" s="30">
        <v>2.6</v>
      </c>
      <c r="Q47" s="47">
        <v>26126</v>
      </c>
      <c r="R47" s="48">
        <v>43310</v>
      </c>
      <c r="S47" s="36">
        <v>800697</v>
      </c>
      <c r="T47" s="36">
        <v>945618</v>
      </c>
      <c r="U47" s="36">
        <v>3796</v>
      </c>
      <c r="V47" s="36">
        <v>4999</v>
      </c>
      <c r="W47" s="36">
        <v>879</v>
      </c>
      <c r="X47" s="36">
        <v>524</v>
      </c>
      <c r="Y47" s="36">
        <v>33086</v>
      </c>
      <c r="Z47" s="36">
        <v>39708</v>
      </c>
      <c r="AA47" s="36">
        <v>126091</v>
      </c>
      <c r="AB47" s="36">
        <v>123314</v>
      </c>
      <c r="AC47" s="36">
        <v>52452</v>
      </c>
      <c r="AD47" s="36">
        <v>64266</v>
      </c>
      <c r="AE47" s="36">
        <v>65757</v>
      </c>
      <c r="AF47" s="36">
        <v>72005</v>
      </c>
      <c r="AG47" s="36">
        <v>139429</v>
      </c>
      <c r="AH47" s="36">
        <v>159701</v>
      </c>
      <c r="AI47" s="36">
        <v>94253</v>
      </c>
      <c r="AJ47" s="36">
        <v>114026</v>
      </c>
      <c r="AK47" s="36">
        <v>284954</v>
      </c>
      <c r="AL47" s="36">
        <v>367075</v>
      </c>
      <c r="AM47" s="36">
        <v>99467</v>
      </c>
      <c r="AN47" s="36">
        <v>99569</v>
      </c>
      <c r="AO47" s="36">
        <v>39137</v>
      </c>
      <c r="AP47" s="28">
        <v>497</v>
      </c>
      <c r="AQ47" s="34">
        <v>22</v>
      </c>
      <c r="AR47" s="34">
        <f>5664+1060117</f>
        <v>1065781</v>
      </c>
      <c r="AS47" s="37">
        <v>468824</v>
      </c>
      <c r="AT47" s="34"/>
      <c r="AU47" s="34"/>
      <c r="AV47" s="36">
        <v>0</v>
      </c>
      <c r="AW47" s="36"/>
      <c r="AX47" s="36"/>
      <c r="AY47" s="36"/>
      <c r="AZ47" s="36"/>
      <c r="BA47" s="36">
        <v>2</v>
      </c>
      <c r="BB47" s="36" t="s">
        <v>110</v>
      </c>
      <c r="BC47" s="34"/>
      <c r="BD47" s="34"/>
      <c r="BE47" s="34"/>
      <c r="BF47" s="34"/>
    </row>
    <row r="48" spans="1:58" ht="12.75">
      <c r="A48" s="29"/>
      <c r="B48" s="29">
        <v>27055</v>
      </c>
      <c r="C48" s="30">
        <v>3</v>
      </c>
      <c r="D48" s="31" t="s">
        <v>126</v>
      </c>
      <c r="E48" s="28" t="s">
        <v>77</v>
      </c>
      <c r="F48" s="32">
        <v>0</v>
      </c>
      <c r="G48" s="32">
        <v>0</v>
      </c>
      <c r="H48" s="28">
        <v>0</v>
      </c>
      <c r="I48" s="32">
        <v>0</v>
      </c>
      <c r="J48" s="33">
        <v>558.45</v>
      </c>
      <c r="K48" s="34">
        <v>18497</v>
      </c>
      <c r="L48" s="34">
        <v>19718</v>
      </c>
      <c r="M48" s="34">
        <v>5691</v>
      </c>
      <c r="N48" s="34">
        <v>7761</v>
      </c>
      <c r="O48" s="28">
        <v>3.6</v>
      </c>
      <c r="P48" s="30">
        <v>4</v>
      </c>
      <c r="Q48" s="47">
        <v>16701</v>
      </c>
      <c r="R48" s="48">
        <v>25576</v>
      </c>
      <c r="S48" s="36">
        <v>4692</v>
      </c>
      <c r="T48" s="36">
        <v>6641</v>
      </c>
      <c r="U48" s="36">
        <v>140</v>
      </c>
      <c r="V48" s="36">
        <v>0</v>
      </c>
      <c r="W48" s="36">
        <v>28</v>
      </c>
      <c r="X48" s="36">
        <v>0</v>
      </c>
      <c r="Y48" s="36">
        <v>351</v>
      </c>
      <c r="Z48" s="36">
        <v>475</v>
      </c>
      <c r="AA48" s="36">
        <v>597</v>
      </c>
      <c r="AB48" s="36">
        <v>847</v>
      </c>
      <c r="AC48" s="36">
        <v>354</v>
      </c>
      <c r="AD48" s="36">
        <v>620</v>
      </c>
      <c r="AE48" s="36">
        <v>217</v>
      </c>
      <c r="AF48" s="36">
        <v>231</v>
      </c>
      <c r="AG48" s="36">
        <v>900</v>
      </c>
      <c r="AH48" s="36">
        <v>1144</v>
      </c>
      <c r="AI48" s="36">
        <v>339</v>
      </c>
      <c r="AJ48" s="36">
        <v>543</v>
      </c>
      <c r="AK48" s="36">
        <v>1766</v>
      </c>
      <c r="AL48" s="36">
        <v>2560</v>
      </c>
      <c r="AM48" s="36">
        <v>999</v>
      </c>
      <c r="AN48" s="36">
        <v>1120</v>
      </c>
      <c r="AO48" s="36">
        <v>390</v>
      </c>
      <c r="AP48" s="28">
        <v>1</v>
      </c>
      <c r="AQ48" s="34"/>
      <c r="AR48" s="34"/>
      <c r="AS48" s="37">
        <v>8168</v>
      </c>
      <c r="AT48" s="34"/>
      <c r="AU48" s="34"/>
      <c r="AV48" s="36">
        <v>0</v>
      </c>
      <c r="AW48" s="36"/>
      <c r="AX48" s="36"/>
      <c r="AY48" s="36"/>
      <c r="AZ48" s="36"/>
      <c r="BA48" s="36">
        <v>0</v>
      </c>
      <c r="BB48" s="36"/>
      <c r="BC48" s="34"/>
      <c r="BD48" s="34"/>
      <c r="BE48" s="34"/>
      <c r="BF48" s="34"/>
    </row>
    <row r="49" spans="1:58" ht="12.75">
      <c r="A49" s="29"/>
      <c r="B49" s="29">
        <v>27057</v>
      </c>
      <c r="C49" s="30">
        <v>9</v>
      </c>
      <c r="D49" s="31" t="s">
        <v>127</v>
      </c>
      <c r="E49" s="28" t="s">
        <v>77</v>
      </c>
      <c r="F49" s="32">
        <v>0</v>
      </c>
      <c r="G49" s="32">
        <v>0</v>
      </c>
      <c r="H49" s="28">
        <v>1</v>
      </c>
      <c r="I49" s="32">
        <v>0</v>
      </c>
      <c r="J49" s="33">
        <v>922.56</v>
      </c>
      <c r="K49" s="34">
        <v>14939</v>
      </c>
      <c r="L49" s="34">
        <v>18376</v>
      </c>
      <c r="M49" s="34">
        <v>5527</v>
      </c>
      <c r="N49" s="34">
        <v>8710</v>
      </c>
      <c r="O49" s="28">
        <v>9.4</v>
      </c>
      <c r="P49" s="30">
        <v>5.9</v>
      </c>
      <c r="Q49" s="47">
        <v>13349</v>
      </c>
      <c r="R49" s="48">
        <v>20558</v>
      </c>
      <c r="S49" s="36">
        <v>4554</v>
      </c>
      <c r="T49" s="36">
        <v>7575</v>
      </c>
      <c r="U49" s="36">
        <v>88</v>
      </c>
      <c r="V49" s="36">
        <v>159</v>
      </c>
      <c r="W49" s="36">
        <v>0</v>
      </c>
      <c r="X49" s="36">
        <v>0</v>
      </c>
      <c r="Y49" s="36">
        <v>428</v>
      </c>
      <c r="Z49" s="36">
        <v>764</v>
      </c>
      <c r="AA49" s="36">
        <v>702</v>
      </c>
      <c r="AB49" s="36">
        <v>1319</v>
      </c>
      <c r="AC49" s="36">
        <v>192</v>
      </c>
      <c r="AD49" s="36">
        <v>338</v>
      </c>
      <c r="AE49" s="36">
        <v>95</v>
      </c>
      <c r="AF49" s="36">
        <v>0</v>
      </c>
      <c r="AG49" s="36">
        <v>1097</v>
      </c>
      <c r="AH49" s="36">
        <v>1762</v>
      </c>
      <c r="AI49" s="36">
        <v>233</v>
      </c>
      <c r="AJ49" s="36">
        <v>548</v>
      </c>
      <c r="AK49" s="36">
        <v>1713</v>
      </c>
      <c r="AL49" s="36">
        <v>2535</v>
      </c>
      <c r="AM49" s="36">
        <v>973</v>
      </c>
      <c r="AN49" s="36">
        <v>1135</v>
      </c>
      <c r="AO49" s="36">
        <v>548</v>
      </c>
      <c r="AP49" s="28">
        <v>2</v>
      </c>
      <c r="AQ49" s="34"/>
      <c r="AR49" s="34"/>
      <c r="AS49" s="37">
        <v>12229</v>
      </c>
      <c r="AT49" s="34"/>
      <c r="AU49" s="34"/>
      <c r="AV49" s="36">
        <v>1</v>
      </c>
      <c r="AW49" s="36" t="s">
        <v>95</v>
      </c>
      <c r="AX49" s="36">
        <v>329</v>
      </c>
      <c r="AY49" s="36"/>
      <c r="AZ49" s="36"/>
      <c r="BA49" s="36">
        <v>0</v>
      </c>
      <c r="BB49" s="36"/>
      <c r="BC49" s="34"/>
      <c r="BD49" s="34"/>
      <c r="BE49" s="34"/>
      <c r="BF49" s="34"/>
    </row>
    <row r="50" spans="1:58" ht="12.75">
      <c r="A50" s="29"/>
      <c r="B50" s="29">
        <v>27059</v>
      </c>
      <c r="C50" s="30">
        <v>1</v>
      </c>
      <c r="D50" s="31" t="s">
        <v>128</v>
      </c>
      <c r="E50" s="28" t="s">
        <v>77</v>
      </c>
      <c r="F50" s="32">
        <v>1</v>
      </c>
      <c r="G50" s="32">
        <v>0</v>
      </c>
      <c r="H50" s="28">
        <v>0</v>
      </c>
      <c r="I50" s="32">
        <v>0</v>
      </c>
      <c r="J50" s="33">
        <v>439.09</v>
      </c>
      <c r="K50" s="34">
        <v>25921</v>
      </c>
      <c r="L50" s="34">
        <v>31287</v>
      </c>
      <c r="M50" s="34">
        <v>10191</v>
      </c>
      <c r="N50" s="34">
        <v>14033</v>
      </c>
      <c r="O50" s="28">
        <v>6</v>
      </c>
      <c r="P50" s="30">
        <v>3.9</v>
      </c>
      <c r="Q50" s="47">
        <v>15877</v>
      </c>
      <c r="R50" s="48">
        <v>24870</v>
      </c>
      <c r="S50" s="36">
        <v>8096</v>
      </c>
      <c r="T50" s="36">
        <v>12164</v>
      </c>
      <c r="U50" s="36">
        <v>190</v>
      </c>
      <c r="V50" s="36">
        <v>252</v>
      </c>
      <c r="W50" s="36">
        <v>12</v>
      </c>
      <c r="X50" s="36">
        <v>0</v>
      </c>
      <c r="Y50" s="36">
        <v>719</v>
      </c>
      <c r="Z50" s="36">
        <v>1189</v>
      </c>
      <c r="AA50" s="36">
        <v>1179</v>
      </c>
      <c r="AB50" s="36">
        <v>1623</v>
      </c>
      <c r="AC50" s="36">
        <v>412</v>
      </c>
      <c r="AD50" s="36">
        <v>649</v>
      </c>
      <c r="AE50" s="36">
        <v>186</v>
      </c>
      <c r="AF50" s="36">
        <v>222</v>
      </c>
      <c r="AG50" s="36">
        <v>1687</v>
      </c>
      <c r="AH50" s="36">
        <v>2555</v>
      </c>
      <c r="AI50" s="36">
        <v>478</v>
      </c>
      <c r="AJ50" s="36">
        <v>873</v>
      </c>
      <c r="AK50" s="36">
        <v>3233</v>
      </c>
      <c r="AL50" s="36">
        <v>4796</v>
      </c>
      <c r="AM50" s="36">
        <v>2095</v>
      </c>
      <c r="AN50" s="36">
        <v>1869</v>
      </c>
      <c r="AO50" s="36">
        <v>750</v>
      </c>
      <c r="AP50" s="28">
        <v>6</v>
      </c>
      <c r="AQ50" s="34">
        <v>1</v>
      </c>
      <c r="AR50" s="34">
        <v>5520</v>
      </c>
      <c r="AS50" s="37">
        <v>12062</v>
      </c>
      <c r="AT50" s="34"/>
      <c r="AU50" s="34"/>
      <c r="AV50" s="36">
        <v>0</v>
      </c>
      <c r="AW50" s="36"/>
      <c r="AX50" s="36"/>
      <c r="AY50" s="36"/>
      <c r="AZ50" s="36"/>
      <c r="BA50" s="36">
        <v>0</v>
      </c>
      <c r="BB50" s="36"/>
      <c r="BC50" s="34"/>
      <c r="BD50" s="34"/>
      <c r="BE50" s="34"/>
      <c r="BF50" s="34"/>
    </row>
    <row r="51" spans="1:58" ht="12.75">
      <c r="A51" s="29"/>
      <c r="B51" s="29">
        <v>27061</v>
      </c>
      <c r="C51" s="30">
        <v>6</v>
      </c>
      <c r="D51" s="31" t="s">
        <v>129</v>
      </c>
      <c r="E51" s="28" t="s">
        <v>77</v>
      </c>
      <c r="F51" s="32">
        <v>0</v>
      </c>
      <c r="G51" s="32">
        <v>0</v>
      </c>
      <c r="H51" s="28">
        <v>0</v>
      </c>
      <c r="I51" s="32">
        <v>1</v>
      </c>
      <c r="J51" s="33">
        <v>2665.29</v>
      </c>
      <c r="K51" s="34">
        <v>40863</v>
      </c>
      <c r="L51" s="34">
        <v>43992</v>
      </c>
      <c r="M51" s="34">
        <v>16965</v>
      </c>
      <c r="N51" s="34">
        <v>21169</v>
      </c>
      <c r="O51" s="28">
        <v>10.7</v>
      </c>
      <c r="P51" s="30">
        <v>7.4</v>
      </c>
      <c r="Q51" s="47">
        <v>14428</v>
      </c>
      <c r="R51" s="48">
        <v>22028</v>
      </c>
      <c r="S51" s="36">
        <v>13282</v>
      </c>
      <c r="T51" s="36">
        <v>17616</v>
      </c>
      <c r="U51" s="36">
        <v>252</v>
      </c>
      <c r="V51" s="36">
        <v>0</v>
      </c>
      <c r="W51" s="36">
        <v>0</v>
      </c>
      <c r="X51" s="36">
        <v>0</v>
      </c>
      <c r="Y51" s="36">
        <v>783</v>
      </c>
      <c r="Z51" s="36">
        <v>1347</v>
      </c>
      <c r="AA51" s="36">
        <v>2008</v>
      </c>
      <c r="AB51" s="36">
        <v>1986</v>
      </c>
      <c r="AC51" s="36">
        <v>993</v>
      </c>
      <c r="AD51" s="36">
        <v>1113</v>
      </c>
      <c r="AE51" s="36">
        <v>404</v>
      </c>
      <c r="AF51" s="36">
        <v>563</v>
      </c>
      <c r="AG51" s="36">
        <v>3057</v>
      </c>
      <c r="AH51" s="36">
        <v>4010</v>
      </c>
      <c r="AI51" s="36">
        <v>742</v>
      </c>
      <c r="AJ51" s="36">
        <v>1020</v>
      </c>
      <c r="AK51" s="36">
        <v>0</v>
      </c>
      <c r="AL51" s="36">
        <v>6648</v>
      </c>
      <c r="AM51" s="36">
        <v>3683</v>
      </c>
      <c r="AN51" s="36">
        <v>3553</v>
      </c>
      <c r="AO51" s="36">
        <v>1224</v>
      </c>
      <c r="AP51" s="28">
        <v>4</v>
      </c>
      <c r="AQ51" s="34">
        <v>2</v>
      </c>
      <c r="AR51" s="34">
        <v>19511</v>
      </c>
      <c r="AS51" s="37">
        <v>24528</v>
      </c>
      <c r="AT51" s="34"/>
      <c r="AU51" s="34"/>
      <c r="AV51" s="36">
        <v>2</v>
      </c>
      <c r="AW51" s="36" t="s">
        <v>130</v>
      </c>
      <c r="AX51" s="36">
        <v>1559</v>
      </c>
      <c r="AY51" s="36">
        <v>1</v>
      </c>
      <c r="AZ51" s="36" t="s">
        <v>131</v>
      </c>
      <c r="BA51" s="36">
        <v>0</v>
      </c>
      <c r="BB51" s="36"/>
      <c r="BC51" s="34"/>
      <c r="BD51" s="34"/>
      <c r="BE51" s="34"/>
      <c r="BF51" s="34"/>
    </row>
    <row r="52" spans="1:58" ht="12.75">
      <c r="A52" s="29"/>
      <c r="B52" s="29">
        <v>27063</v>
      </c>
      <c r="C52" s="30">
        <v>7</v>
      </c>
      <c r="D52" s="31" t="s">
        <v>132</v>
      </c>
      <c r="E52" s="28" t="s">
        <v>77</v>
      </c>
      <c r="F52" s="32">
        <v>0</v>
      </c>
      <c r="G52" s="32">
        <v>0</v>
      </c>
      <c r="H52" s="28">
        <v>0</v>
      </c>
      <c r="I52" s="32">
        <v>0</v>
      </c>
      <c r="J52" s="33">
        <v>701.95</v>
      </c>
      <c r="K52" s="34">
        <v>11677</v>
      </c>
      <c r="L52" s="34">
        <v>11268</v>
      </c>
      <c r="M52" s="34">
        <v>4402</v>
      </c>
      <c r="N52" s="34">
        <v>6139</v>
      </c>
      <c r="O52" s="28">
        <v>4.5</v>
      </c>
      <c r="P52" s="30">
        <v>3.3</v>
      </c>
      <c r="Q52" s="47">
        <v>16096</v>
      </c>
      <c r="R52" s="48">
        <v>23656</v>
      </c>
      <c r="S52" s="36">
        <v>3399</v>
      </c>
      <c r="T52" s="36">
        <v>5149</v>
      </c>
      <c r="U52" s="36">
        <v>144</v>
      </c>
      <c r="V52" s="36">
        <v>0</v>
      </c>
      <c r="W52" s="36">
        <v>0</v>
      </c>
      <c r="X52" s="36">
        <v>0</v>
      </c>
      <c r="Y52" s="36">
        <v>229</v>
      </c>
      <c r="Z52" s="36">
        <v>334</v>
      </c>
      <c r="AA52" s="36">
        <v>665</v>
      </c>
      <c r="AB52" s="36">
        <v>886</v>
      </c>
      <c r="AC52" s="36">
        <v>167</v>
      </c>
      <c r="AD52" s="36">
        <v>0</v>
      </c>
      <c r="AE52" s="36">
        <v>223</v>
      </c>
      <c r="AF52" s="36">
        <v>577</v>
      </c>
      <c r="AG52" s="36">
        <v>738</v>
      </c>
      <c r="AH52" s="36">
        <v>830</v>
      </c>
      <c r="AI52" s="36">
        <v>255</v>
      </c>
      <c r="AJ52" s="36">
        <v>360</v>
      </c>
      <c r="AK52" s="36">
        <v>976</v>
      </c>
      <c r="AL52" s="36">
        <v>1762</v>
      </c>
      <c r="AM52" s="36">
        <v>1003</v>
      </c>
      <c r="AN52" s="36">
        <v>990</v>
      </c>
      <c r="AO52" s="36">
        <v>345</v>
      </c>
      <c r="AP52" s="28">
        <v>2</v>
      </c>
      <c r="AQ52" s="34"/>
      <c r="AR52" s="34"/>
      <c r="AS52" s="37">
        <v>5092</v>
      </c>
      <c r="AT52" s="34"/>
      <c r="AU52" s="34"/>
      <c r="AV52" s="36">
        <v>0</v>
      </c>
      <c r="AW52" s="36"/>
      <c r="AX52" s="36"/>
      <c r="AY52" s="36"/>
      <c r="AZ52" s="36"/>
      <c r="BA52" s="36">
        <v>1</v>
      </c>
      <c r="BB52" s="36">
        <v>90</v>
      </c>
      <c r="BC52" s="34">
        <v>2</v>
      </c>
      <c r="BD52" s="34" t="s">
        <v>133</v>
      </c>
      <c r="BE52" s="34"/>
      <c r="BF52" s="34"/>
    </row>
    <row r="53" spans="1:58" ht="12.75">
      <c r="A53" s="29"/>
      <c r="B53" s="29">
        <v>27065</v>
      </c>
      <c r="C53" s="30">
        <v>6</v>
      </c>
      <c r="D53" s="31" t="s">
        <v>134</v>
      </c>
      <c r="E53" s="28" t="s">
        <v>77</v>
      </c>
      <c r="F53" s="32">
        <v>0</v>
      </c>
      <c r="G53" s="32">
        <v>0</v>
      </c>
      <c r="H53" s="28">
        <v>1</v>
      </c>
      <c r="I53" s="32">
        <v>1</v>
      </c>
      <c r="J53" s="33">
        <v>524.95</v>
      </c>
      <c r="K53" s="34">
        <v>12802</v>
      </c>
      <c r="L53" s="34">
        <v>14996</v>
      </c>
      <c r="M53" s="34">
        <v>4969</v>
      </c>
      <c r="N53" s="34">
        <v>5812</v>
      </c>
      <c r="O53" s="28">
        <v>10.7</v>
      </c>
      <c r="P53" s="30">
        <v>6.9</v>
      </c>
      <c r="Q53" s="47">
        <v>13701</v>
      </c>
      <c r="R53" s="48">
        <v>19619</v>
      </c>
      <c r="S53" s="36">
        <v>4142</v>
      </c>
      <c r="T53" s="36">
        <v>4862</v>
      </c>
      <c r="U53" s="36">
        <v>43</v>
      </c>
      <c r="V53" s="36">
        <v>0</v>
      </c>
      <c r="W53" s="36">
        <v>0</v>
      </c>
      <c r="X53" s="36">
        <v>0</v>
      </c>
      <c r="Y53" s="36">
        <v>527</v>
      </c>
      <c r="Z53" s="36">
        <v>574</v>
      </c>
      <c r="AA53" s="36">
        <v>743</v>
      </c>
      <c r="AB53" s="36">
        <v>809</v>
      </c>
      <c r="AC53" s="36">
        <v>91</v>
      </c>
      <c r="AD53" s="36">
        <v>171</v>
      </c>
      <c r="AE53" s="36">
        <v>104</v>
      </c>
      <c r="AF53" s="36">
        <v>80</v>
      </c>
      <c r="AG53" s="36">
        <v>1249</v>
      </c>
      <c r="AH53" s="36">
        <v>1378</v>
      </c>
      <c r="AI53" s="36">
        <v>267</v>
      </c>
      <c r="AJ53" s="36">
        <v>405</v>
      </c>
      <c r="AK53" s="36">
        <v>1117</v>
      </c>
      <c r="AL53" s="36">
        <v>1350</v>
      </c>
      <c r="AM53" s="36">
        <v>827</v>
      </c>
      <c r="AN53" s="36">
        <v>950</v>
      </c>
      <c r="AO53" s="36">
        <v>289</v>
      </c>
      <c r="AP53" s="28">
        <v>1</v>
      </c>
      <c r="AQ53" s="34"/>
      <c r="AR53" s="34"/>
      <c r="AS53" s="37">
        <v>6846</v>
      </c>
      <c r="AT53" s="34"/>
      <c r="AU53" s="34"/>
      <c r="AV53" s="36">
        <v>0</v>
      </c>
      <c r="AW53" s="36"/>
      <c r="AX53" s="36"/>
      <c r="AY53" s="36"/>
      <c r="AZ53" s="36"/>
      <c r="BA53" s="36">
        <v>0</v>
      </c>
      <c r="BB53" s="36"/>
      <c r="BC53" s="34"/>
      <c r="BD53" s="34"/>
      <c r="BE53" s="34"/>
      <c r="BF53" s="34"/>
    </row>
    <row r="54" spans="1:58" ht="12.75">
      <c r="A54" s="29"/>
      <c r="B54" s="29">
        <v>27067</v>
      </c>
      <c r="C54" s="30">
        <v>7</v>
      </c>
      <c r="D54" s="31" t="s">
        <v>135</v>
      </c>
      <c r="E54" s="28" t="s">
        <v>77</v>
      </c>
      <c r="F54" s="32">
        <v>0</v>
      </c>
      <c r="G54" s="32">
        <v>0</v>
      </c>
      <c r="H54" s="28">
        <v>1</v>
      </c>
      <c r="I54" s="32">
        <v>1</v>
      </c>
      <c r="J54" s="33">
        <v>796.21</v>
      </c>
      <c r="K54" s="34">
        <v>38761</v>
      </c>
      <c r="L54" s="34">
        <v>41203</v>
      </c>
      <c r="M54" s="34">
        <v>20933</v>
      </c>
      <c r="N54" s="34">
        <v>27065</v>
      </c>
      <c r="O54" s="28">
        <v>4.8</v>
      </c>
      <c r="P54" s="30">
        <v>3.7</v>
      </c>
      <c r="Q54" s="47">
        <v>16659</v>
      </c>
      <c r="R54" s="48">
        <v>27046</v>
      </c>
      <c r="S54" s="36">
        <v>16842</v>
      </c>
      <c r="T54" s="36">
        <v>22514</v>
      </c>
      <c r="U54" s="36">
        <v>238</v>
      </c>
      <c r="V54" s="36">
        <v>522</v>
      </c>
      <c r="W54" s="36">
        <v>28</v>
      </c>
      <c r="X54" s="36">
        <v>0</v>
      </c>
      <c r="Y54" s="36">
        <v>1227</v>
      </c>
      <c r="Z54" s="36">
        <v>1682</v>
      </c>
      <c r="AA54" s="36">
        <v>2788</v>
      </c>
      <c r="AB54" s="36">
        <v>3655</v>
      </c>
      <c r="AC54" s="36">
        <v>806</v>
      </c>
      <c r="AD54" s="36">
        <v>0</v>
      </c>
      <c r="AE54" s="36">
        <v>1268</v>
      </c>
      <c r="AF54" s="36">
        <v>1471</v>
      </c>
      <c r="AG54" s="36">
        <v>4083</v>
      </c>
      <c r="AH54" s="36">
        <v>4908</v>
      </c>
      <c r="AI54" s="36">
        <v>1285</v>
      </c>
      <c r="AJ54" s="36">
        <v>1622</v>
      </c>
      <c r="AK54" s="36">
        <v>5119</v>
      </c>
      <c r="AL54" s="36">
        <v>7530</v>
      </c>
      <c r="AM54" s="36">
        <v>4091</v>
      </c>
      <c r="AN54" s="36">
        <v>4551</v>
      </c>
      <c r="AO54" s="36">
        <v>1299</v>
      </c>
      <c r="AP54" s="28">
        <v>13</v>
      </c>
      <c r="AQ54" s="34">
        <v>1</v>
      </c>
      <c r="AR54" s="34">
        <v>18351</v>
      </c>
      <c r="AS54" s="37">
        <v>18415</v>
      </c>
      <c r="AT54" s="34"/>
      <c r="AU54" s="34"/>
      <c r="AV54" s="36">
        <v>0</v>
      </c>
      <c r="AW54" s="36"/>
      <c r="AX54" s="36"/>
      <c r="AY54" s="36"/>
      <c r="AZ54" s="36"/>
      <c r="BA54" s="36">
        <v>0</v>
      </c>
      <c r="BB54" s="36"/>
      <c r="BC54" s="34"/>
      <c r="BD54" s="34"/>
      <c r="BE54" s="34"/>
      <c r="BF54" s="34"/>
    </row>
    <row r="55" spans="1:58" ht="12.75">
      <c r="A55" s="29"/>
      <c r="B55" s="29">
        <v>27069</v>
      </c>
      <c r="C55" s="30">
        <v>9</v>
      </c>
      <c r="D55" s="31" t="s">
        <v>136</v>
      </c>
      <c r="E55" s="28" t="s">
        <v>77</v>
      </c>
      <c r="F55" s="32">
        <v>0</v>
      </c>
      <c r="G55" s="32">
        <v>2</v>
      </c>
      <c r="H55" s="28">
        <v>2</v>
      </c>
      <c r="I55" s="32">
        <v>0</v>
      </c>
      <c r="J55" s="33">
        <v>1097.1</v>
      </c>
      <c r="K55" s="34">
        <v>5767</v>
      </c>
      <c r="L55" s="34">
        <v>5285</v>
      </c>
      <c r="M55" s="34">
        <v>2215</v>
      </c>
      <c r="N55" s="34">
        <v>2355</v>
      </c>
      <c r="O55" s="28">
        <v>8</v>
      </c>
      <c r="P55" s="30">
        <v>7.7</v>
      </c>
      <c r="Q55" s="47">
        <v>19266</v>
      </c>
      <c r="R55" s="48">
        <v>27345</v>
      </c>
      <c r="S55" s="36">
        <v>1603</v>
      </c>
      <c r="T55" s="36">
        <v>1910</v>
      </c>
      <c r="U55" s="36">
        <v>87</v>
      </c>
      <c r="V55" s="36">
        <v>0</v>
      </c>
      <c r="W55" s="36">
        <v>0</v>
      </c>
      <c r="X55" s="36">
        <v>0</v>
      </c>
      <c r="Y55" s="36">
        <v>93</v>
      </c>
      <c r="Z55" s="36">
        <v>0</v>
      </c>
      <c r="AA55" s="36">
        <v>31</v>
      </c>
      <c r="AB55" s="36">
        <v>54</v>
      </c>
      <c r="AC55" s="36">
        <v>79</v>
      </c>
      <c r="AD55" s="36">
        <v>118</v>
      </c>
      <c r="AE55" s="36">
        <v>180</v>
      </c>
      <c r="AF55" s="36">
        <v>195</v>
      </c>
      <c r="AG55" s="36">
        <v>387</v>
      </c>
      <c r="AH55" s="36">
        <v>407</v>
      </c>
      <c r="AI55" s="36">
        <v>125</v>
      </c>
      <c r="AJ55" s="36">
        <v>127</v>
      </c>
      <c r="AK55" s="36">
        <v>619</v>
      </c>
      <c r="AL55" s="36">
        <v>830</v>
      </c>
      <c r="AM55" s="36">
        <v>612</v>
      </c>
      <c r="AN55" s="36">
        <v>445</v>
      </c>
      <c r="AO55" s="36">
        <v>160</v>
      </c>
      <c r="AP55" s="28">
        <v>0</v>
      </c>
      <c r="AQ55" s="34"/>
      <c r="AR55" s="34"/>
      <c r="AS55" s="37">
        <v>2719</v>
      </c>
      <c r="AT55" s="34"/>
      <c r="AU55" s="34"/>
      <c r="AV55" s="36">
        <v>0</v>
      </c>
      <c r="AW55" s="36"/>
      <c r="AX55" s="36"/>
      <c r="AY55" s="36"/>
      <c r="AZ55" s="36"/>
      <c r="BA55" s="36">
        <v>0</v>
      </c>
      <c r="BB55" s="36"/>
      <c r="BC55" s="34">
        <v>1</v>
      </c>
      <c r="BD55" s="34" t="s">
        <v>137</v>
      </c>
      <c r="BE55" s="34"/>
      <c r="BF55" s="34"/>
    </row>
    <row r="56" spans="1:58" ht="12.75">
      <c r="A56" s="29"/>
      <c r="B56" s="29">
        <v>27071</v>
      </c>
      <c r="C56" s="30">
        <v>7</v>
      </c>
      <c r="D56" s="31" t="s">
        <v>138</v>
      </c>
      <c r="E56" s="28" t="s">
        <v>77</v>
      </c>
      <c r="F56" s="32">
        <v>0</v>
      </c>
      <c r="G56" s="32">
        <v>0</v>
      </c>
      <c r="H56" s="28">
        <v>0</v>
      </c>
      <c r="I56" s="32">
        <v>1</v>
      </c>
      <c r="J56" s="33">
        <v>3102.38</v>
      </c>
      <c r="K56" s="34">
        <v>16299</v>
      </c>
      <c r="L56" s="34">
        <v>14355</v>
      </c>
      <c r="M56" s="34">
        <v>8791</v>
      </c>
      <c r="N56" s="34">
        <v>7974</v>
      </c>
      <c r="O56" s="28">
        <v>7.1</v>
      </c>
      <c r="P56" s="30">
        <v>6.5</v>
      </c>
      <c r="Q56" s="47">
        <v>14853</v>
      </c>
      <c r="R56" s="48">
        <v>24453</v>
      </c>
      <c r="S56" s="36">
        <v>7597</v>
      </c>
      <c r="T56" s="36">
        <v>6794</v>
      </c>
      <c r="U56" s="36">
        <v>85</v>
      </c>
      <c r="V56" s="36">
        <v>0</v>
      </c>
      <c r="W56" s="36">
        <v>10</v>
      </c>
      <c r="X56" s="36">
        <v>0</v>
      </c>
      <c r="Y56" s="36">
        <v>1905</v>
      </c>
      <c r="Z56" s="36">
        <v>341</v>
      </c>
      <c r="AA56" s="36">
        <v>1517</v>
      </c>
      <c r="AB56" s="36">
        <v>2059</v>
      </c>
      <c r="AC56" s="36">
        <v>257</v>
      </c>
      <c r="AD56" s="36">
        <v>388</v>
      </c>
      <c r="AE56" s="36">
        <v>94</v>
      </c>
      <c r="AF56" s="36">
        <v>123</v>
      </c>
      <c r="AG56" s="36">
        <v>1423</v>
      </c>
      <c r="AH56" s="36">
        <v>1319</v>
      </c>
      <c r="AI56" s="36">
        <v>311</v>
      </c>
      <c r="AJ56" s="36">
        <v>0</v>
      </c>
      <c r="AK56" s="36">
        <v>1995</v>
      </c>
      <c r="AL56" s="36">
        <v>2212</v>
      </c>
      <c r="AM56" s="36">
        <v>1194</v>
      </c>
      <c r="AN56" s="36">
        <v>1180</v>
      </c>
      <c r="AO56" s="36">
        <v>455</v>
      </c>
      <c r="AP56" s="28">
        <v>2</v>
      </c>
      <c r="AQ56" s="34">
        <v>1</v>
      </c>
      <c r="AR56" s="34">
        <v>6703</v>
      </c>
      <c r="AS56" s="37">
        <v>7719</v>
      </c>
      <c r="AT56" s="34"/>
      <c r="AU56" s="34"/>
      <c r="AV56" s="36">
        <v>2</v>
      </c>
      <c r="AW56" s="36" t="s">
        <v>139</v>
      </c>
      <c r="AX56" s="36">
        <v>437</v>
      </c>
      <c r="AY56" s="36"/>
      <c r="AZ56" s="36"/>
      <c r="BA56" s="36">
        <v>0</v>
      </c>
      <c r="BB56" s="36"/>
      <c r="BC56" s="34"/>
      <c r="BD56" s="34"/>
      <c r="BE56" s="34"/>
      <c r="BF56" s="34"/>
    </row>
    <row r="57" spans="1:58" ht="12.75">
      <c r="A57" s="29"/>
      <c r="B57" s="29">
        <v>27073</v>
      </c>
      <c r="C57" s="30">
        <v>9</v>
      </c>
      <c r="D57" s="31" t="s">
        <v>140</v>
      </c>
      <c r="E57" s="28" t="s">
        <v>77</v>
      </c>
      <c r="F57" s="32">
        <v>0</v>
      </c>
      <c r="G57" s="32">
        <v>0</v>
      </c>
      <c r="H57" s="28">
        <v>0</v>
      </c>
      <c r="I57" s="32">
        <v>0</v>
      </c>
      <c r="J57" s="33">
        <v>764.9</v>
      </c>
      <c r="K57" s="34">
        <v>8924</v>
      </c>
      <c r="L57" s="34">
        <v>8067</v>
      </c>
      <c r="M57" s="34">
        <v>3341</v>
      </c>
      <c r="N57" s="34">
        <v>3632</v>
      </c>
      <c r="O57" s="28">
        <v>3.5</v>
      </c>
      <c r="P57" s="30">
        <v>3.8</v>
      </c>
      <c r="Q57" s="47">
        <v>15850</v>
      </c>
      <c r="R57" s="48">
        <v>23811</v>
      </c>
      <c r="S57" s="36">
        <v>2523</v>
      </c>
      <c r="T57" s="36">
        <v>2875</v>
      </c>
      <c r="U57" s="36">
        <v>53</v>
      </c>
      <c r="V57" s="36">
        <v>0</v>
      </c>
      <c r="W57" s="36">
        <v>0</v>
      </c>
      <c r="X57" s="36">
        <v>0</v>
      </c>
      <c r="Y57" s="36">
        <v>115</v>
      </c>
      <c r="Z57" s="36">
        <v>221</v>
      </c>
      <c r="AA57" s="36">
        <v>332</v>
      </c>
      <c r="AB57" s="36">
        <v>370</v>
      </c>
      <c r="AC57" s="36">
        <v>105</v>
      </c>
      <c r="AD57" s="36">
        <v>131</v>
      </c>
      <c r="AE57" s="36">
        <v>263</v>
      </c>
      <c r="AF57" s="36">
        <v>184</v>
      </c>
      <c r="AG57" s="36">
        <v>572</v>
      </c>
      <c r="AH57" s="36">
        <v>617</v>
      </c>
      <c r="AI57" s="36">
        <v>218</v>
      </c>
      <c r="AJ57" s="36">
        <v>212</v>
      </c>
      <c r="AK57" s="36">
        <v>865</v>
      </c>
      <c r="AL57" s="36">
        <v>1074</v>
      </c>
      <c r="AM57" s="36">
        <v>818</v>
      </c>
      <c r="AN57" s="36">
        <v>757</v>
      </c>
      <c r="AO57" s="36">
        <v>278</v>
      </c>
      <c r="AP57" s="28">
        <v>0</v>
      </c>
      <c r="AQ57" s="34"/>
      <c r="AR57" s="34"/>
      <c r="AS57" s="39">
        <v>3774</v>
      </c>
      <c r="AT57" s="34"/>
      <c r="AU57" s="34"/>
      <c r="AV57" s="36">
        <v>0</v>
      </c>
      <c r="AW57" s="36"/>
      <c r="AX57" s="36"/>
      <c r="AY57" s="36"/>
      <c r="AZ57" s="36"/>
      <c r="BA57" s="36">
        <v>0</v>
      </c>
      <c r="BB57" s="36"/>
      <c r="BC57" s="34"/>
      <c r="BD57" s="34"/>
      <c r="BE57" s="34"/>
      <c r="BF57" s="34"/>
    </row>
    <row r="58" spans="1:58" ht="12.75">
      <c r="A58" s="29"/>
      <c r="B58" s="29">
        <v>27075</v>
      </c>
      <c r="C58" s="30">
        <v>6</v>
      </c>
      <c r="D58" s="31" t="s">
        <v>141</v>
      </c>
      <c r="E58" s="28" t="s">
        <v>77</v>
      </c>
      <c r="F58" s="32">
        <v>0</v>
      </c>
      <c r="G58" s="32">
        <v>0</v>
      </c>
      <c r="H58" s="28">
        <v>1</v>
      </c>
      <c r="I58" s="32">
        <v>1</v>
      </c>
      <c r="J58" s="33">
        <v>2099.4</v>
      </c>
      <c r="K58" s="34">
        <v>10415</v>
      </c>
      <c r="L58" s="34">
        <v>11058</v>
      </c>
      <c r="M58" s="34">
        <v>4888</v>
      </c>
      <c r="N58" s="34">
        <v>5515</v>
      </c>
      <c r="O58" s="28">
        <v>6.8</v>
      </c>
      <c r="P58" s="30">
        <v>4.5</v>
      </c>
      <c r="Q58" s="47">
        <v>14240</v>
      </c>
      <c r="R58" s="48">
        <v>22976</v>
      </c>
      <c r="S58" s="36">
        <v>4045</v>
      </c>
      <c r="T58" s="36">
        <v>4563</v>
      </c>
      <c r="U58" s="36">
        <v>48</v>
      </c>
      <c r="V58" s="36">
        <v>0</v>
      </c>
      <c r="W58" s="36">
        <v>0</v>
      </c>
      <c r="X58" s="36">
        <v>0</v>
      </c>
      <c r="Y58" s="36">
        <v>174</v>
      </c>
      <c r="Z58" s="36">
        <v>204</v>
      </c>
      <c r="AA58" s="36">
        <v>695</v>
      </c>
      <c r="AB58" s="36">
        <v>457</v>
      </c>
      <c r="AC58" s="36">
        <v>0</v>
      </c>
      <c r="AD58" s="36">
        <v>316</v>
      </c>
      <c r="AE58" s="36">
        <v>61</v>
      </c>
      <c r="AF58" s="36">
        <v>74</v>
      </c>
      <c r="AG58" s="36">
        <v>810</v>
      </c>
      <c r="AH58" s="36">
        <v>1058</v>
      </c>
      <c r="AI58" s="36">
        <v>205</v>
      </c>
      <c r="AJ58" s="36">
        <v>268</v>
      </c>
      <c r="AK58" s="36">
        <v>0</v>
      </c>
      <c r="AL58" s="36">
        <v>1631</v>
      </c>
      <c r="AM58" s="36">
        <v>843</v>
      </c>
      <c r="AN58" s="36">
        <v>952</v>
      </c>
      <c r="AO58" s="36">
        <v>283</v>
      </c>
      <c r="AP58" s="28">
        <v>1</v>
      </c>
      <c r="AQ58" s="34"/>
      <c r="AR58" s="34"/>
      <c r="AS58" s="37">
        <v>6840</v>
      </c>
      <c r="AT58" s="34"/>
      <c r="AU58" s="34"/>
      <c r="AV58" s="36">
        <v>0</v>
      </c>
      <c r="AW58" s="36"/>
      <c r="AX58" s="36"/>
      <c r="AY58" s="36"/>
      <c r="AZ58" s="36"/>
      <c r="BA58" s="36">
        <v>0</v>
      </c>
      <c r="BB58" s="36"/>
      <c r="BC58" s="34"/>
      <c r="BD58" s="34"/>
      <c r="BE58" s="34"/>
      <c r="BF58" s="34"/>
    </row>
    <row r="59" spans="1:58" ht="12.75">
      <c r="A59" s="29"/>
      <c r="B59" s="29">
        <v>27077</v>
      </c>
      <c r="C59" s="30">
        <v>9</v>
      </c>
      <c r="D59" s="31" t="s">
        <v>142</v>
      </c>
      <c r="E59" s="28" t="s">
        <v>77</v>
      </c>
      <c r="F59" s="32">
        <v>0</v>
      </c>
      <c r="G59" s="32">
        <v>0</v>
      </c>
      <c r="H59" s="28">
        <v>0</v>
      </c>
      <c r="I59" s="32">
        <v>0</v>
      </c>
      <c r="J59" s="33">
        <v>1296.7</v>
      </c>
      <c r="K59" s="34">
        <v>4076</v>
      </c>
      <c r="L59" s="34">
        <v>4522</v>
      </c>
      <c r="M59" s="34">
        <v>1749</v>
      </c>
      <c r="N59" s="34">
        <v>2300</v>
      </c>
      <c r="O59" s="28">
        <v>3.3</v>
      </c>
      <c r="P59" s="30">
        <v>4.4</v>
      </c>
      <c r="Q59" s="47">
        <v>15719</v>
      </c>
      <c r="R59" s="48">
        <v>22338</v>
      </c>
      <c r="S59" s="36">
        <v>1382</v>
      </c>
      <c r="T59" s="36">
        <v>1964</v>
      </c>
      <c r="U59" s="36">
        <v>23</v>
      </c>
      <c r="V59" s="36">
        <v>0</v>
      </c>
      <c r="W59" s="36">
        <v>0</v>
      </c>
      <c r="X59" s="36">
        <v>0</v>
      </c>
      <c r="Y59" s="36">
        <v>91</v>
      </c>
      <c r="Z59" s="36">
        <v>99</v>
      </c>
      <c r="AA59" s="36">
        <v>242</v>
      </c>
      <c r="AB59" s="36">
        <v>0</v>
      </c>
      <c r="AC59" s="36">
        <v>93</v>
      </c>
      <c r="AD59" s="36">
        <v>115</v>
      </c>
      <c r="AE59" s="36">
        <v>29</v>
      </c>
      <c r="AF59" s="36">
        <v>0</v>
      </c>
      <c r="AG59" s="36">
        <v>273</v>
      </c>
      <c r="AH59" s="36">
        <v>424</v>
      </c>
      <c r="AI59" s="36">
        <v>56</v>
      </c>
      <c r="AJ59" s="36">
        <v>98</v>
      </c>
      <c r="AK59" s="36">
        <v>575</v>
      </c>
      <c r="AL59" s="36">
        <v>853</v>
      </c>
      <c r="AM59" s="36">
        <v>367</v>
      </c>
      <c r="AN59" s="36">
        <v>336</v>
      </c>
      <c r="AO59" s="36">
        <v>157</v>
      </c>
      <c r="AP59" s="28">
        <v>0</v>
      </c>
      <c r="AQ59" s="34"/>
      <c r="AR59" s="34"/>
      <c r="AS59" s="37">
        <v>3238</v>
      </c>
      <c r="AT59" s="34"/>
      <c r="AU59" s="34"/>
      <c r="AV59" s="36">
        <v>1</v>
      </c>
      <c r="AW59" s="36" t="s">
        <v>143</v>
      </c>
      <c r="AX59" s="36">
        <v>25</v>
      </c>
      <c r="AY59" s="36"/>
      <c r="AZ59" s="36"/>
      <c r="BA59" s="36">
        <v>0</v>
      </c>
      <c r="BB59" s="36"/>
      <c r="BC59" s="34"/>
      <c r="BD59" s="34"/>
      <c r="BE59" s="34"/>
      <c r="BF59" s="34"/>
    </row>
    <row r="60" spans="1:58" ht="12.75">
      <c r="A60" s="29"/>
      <c r="B60" s="29">
        <v>27079</v>
      </c>
      <c r="C60" s="30">
        <v>6</v>
      </c>
      <c r="D60" s="31" t="s">
        <v>144</v>
      </c>
      <c r="E60" s="28" t="s">
        <v>77</v>
      </c>
      <c r="F60" s="32">
        <v>0</v>
      </c>
      <c r="G60" s="32">
        <v>1</v>
      </c>
      <c r="H60" s="28">
        <v>1</v>
      </c>
      <c r="I60" s="32">
        <v>1</v>
      </c>
      <c r="J60" s="33">
        <v>448.54</v>
      </c>
      <c r="K60" s="34">
        <v>23239</v>
      </c>
      <c r="L60" s="34">
        <v>25426</v>
      </c>
      <c r="M60" s="34">
        <v>9498</v>
      </c>
      <c r="N60" s="34">
        <v>12137</v>
      </c>
      <c r="O60" s="28">
        <v>6</v>
      </c>
      <c r="P60" s="30">
        <v>3.8</v>
      </c>
      <c r="Q60" s="47">
        <v>16609</v>
      </c>
      <c r="R60" s="48">
        <v>27054</v>
      </c>
      <c r="S60" s="36">
        <v>8196</v>
      </c>
      <c r="T60" s="36">
        <v>10681</v>
      </c>
      <c r="U60" s="36">
        <v>106</v>
      </c>
      <c r="V60" s="36">
        <v>155</v>
      </c>
      <c r="W60" s="36">
        <v>0</v>
      </c>
      <c r="X60" s="36">
        <v>140</v>
      </c>
      <c r="Y60" s="36">
        <v>555</v>
      </c>
      <c r="Z60" s="36">
        <v>832</v>
      </c>
      <c r="AA60" s="36">
        <v>2335</v>
      </c>
      <c r="AB60" s="36">
        <v>3014</v>
      </c>
      <c r="AC60" s="36">
        <v>277</v>
      </c>
      <c r="AD60" s="36">
        <v>406</v>
      </c>
      <c r="AE60" s="36">
        <v>457</v>
      </c>
      <c r="AF60" s="36">
        <v>294</v>
      </c>
      <c r="AG60" s="36">
        <v>1613</v>
      </c>
      <c r="AH60" s="36">
        <v>1970</v>
      </c>
      <c r="AI60" s="36">
        <v>616</v>
      </c>
      <c r="AJ60" s="36">
        <v>713</v>
      </c>
      <c r="AK60" s="36">
        <v>2229</v>
      </c>
      <c r="AL60" s="36">
        <v>3157</v>
      </c>
      <c r="AM60" s="36">
        <v>1302</v>
      </c>
      <c r="AN60" s="36">
        <v>1456</v>
      </c>
      <c r="AO60" s="36">
        <v>742</v>
      </c>
      <c r="AP60" s="28">
        <v>4</v>
      </c>
      <c r="AQ60" s="34"/>
      <c r="AR60" s="34"/>
      <c r="AS60" s="39">
        <v>10858</v>
      </c>
      <c r="AT60" s="34"/>
      <c r="AU60" s="34"/>
      <c r="AV60" s="36">
        <v>0</v>
      </c>
      <c r="AW60" s="36"/>
      <c r="AX60" s="36"/>
      <c r="AY60" s="36"/>
      <c r="AZ60" s="36"/>
      <c r="BA60" s="36">
        <v>0</v>
      </c>
      <c r="BB60" s="36"/>
      <c r="BC60" s="34"/>
      <c r="BD60" s="34"/>
      <c r="BE60" s="34"/>
      <c r="BF60" s="34"/>
    </row>
    <row r="61" spans="1:58" ht="12.75">
      <c r="A61" s="29"/>
      <c r="B61" s="29">
        <v>27081</v>
      </c>
      <c r="C61" s="30">
        <v>9</v>
      </c>
      <c r="D61" s="31" t="s">
        <v>145</v>
      </c>
      <c r="E61" s="28" t="s">
        <v>77</v>
      </c>
      <c r="F61" s="32">
        <v>0</v>
      </c>
      <c r="G61" s="32">
        <v>2</v>
      </c>
      <c r="H61" s="28">
        <v>2</v>
      </c>
      <c r="I61" s="32">
        <v>0</v>
      </c>
      <c r="J61" s="33">
        <v>537.06</v>
      </c>
      <c r="K61" s="34">
        <v>6890</v>
      </c>
      <c r="L61" s="34">
        <v>6429</v>
      </c>
      <c r="M61" s="34">
        <v>2314</v>
      </c>
      <c r="N61" s="34">
        <v>2610</v>
      </c>
      <c r="O61" s="28">
        <v>4.4</v>
      </c>
      <c r="P61" s="30">
        <v>4.5</v>
      </c>
      <c r="Q61" s="47">
        <v>14981</v>
      </c>
      <c r="R61" s="48">
        <v>21846</v>
      </c>
      <c r="S61" s="36">
        <v>1875</v>
      </c>
      <c r="T61" s="36">
        <v>2217</v>
      </c>
      <c r="U61" s="36">
        <v>74</v>
      </c>
      <c r="V61" s="36">
        <v>78</v>
      </c>
      <c r="W61" s="36">
        <v>0</v>
      </c>
      <c r="X61" s="36">
        <v>0</v>
      </c>
      <c r="Y61" s="36">
        <v>122</v>
      </c>
      <c r="Z61" s="36">
        <v>224</v>
      </c>
      <c r="AA61" s="36">
        <v>53</v>
      </c>
      <c r="AB61" s="36">
        <v>52</v>
      </c>
      <c r="AC61" s="36">
        <v>100</v>
      </c>
      <c r="AD61" s="36">
        <v>176</v>
      </c>
      <c r="AE61" s="36">
        <v>147</v>
      </c>
      <c r="AF61" s="36">
        <v>127</v>
      </c>
      <c r="AG61" s="36">
        <v>437</v>
      </c>
      <c r="AH61" s="36">
        <v>441</v>
      </c>
      <c r="AI61" s="36">
        <v>134</v>
      </c>
      <c r="AJ61" s="36">
        <v>142</v>
      </c>
      <c r="AK61" s="36">
        <v>808</v>
      </c>
      <c r="AL61" s="36">
        <v>977</v>
      </c>
      <c r="AM61" s="36">
        <v>439</v>
      </c>
      <c r="AN61" s="36">
        <v>393</v>
      </c>
      <c r="AO61" s="36">
        <v>173</v>
      </c>
      <c r="AP61" s="28">
        <v>0</v>
      </c>
      <c r="AQ61" s="34"/>
      <c r="AR61" s="34"/>
      <c r="AS61" s="37">
        <v>3043</v>
      </c>
      <c r="AT61" s="34"/>
      <c r="AU61" s="34"/>
      <c r="AV61" s="36">
        <v>0</v>
      </c>
      <c r="AW61" s="36"/>
      <c r="AX61" s="36"/>
      <c r="AY61" s="36"/>
      <c r="AZ61" s="36"/>
      <c r="BA61" s="36">
        <v>0</v>
      </c>
      <c r="BB61" s="36"/>
      <c r="BC61" s="34"/>
      <c r="BD61" s="34"/>
      <c r="BE61" s="34"/>
      <c r="BF61" s="34"/>
    </row>
    <row r="62" spans="1:58" ht="12.75">
      <c r="A62" s="29"/>
      <c r="B62" s="29">
        <v>27083</v>
      </c>
      <c r="C62" s="30">
        <v>7</v>
      </c>
      <c r="D62" s="31" t="s">
        <v>146</v>
      </c>
      <c r="E62" s="28" t="s">
        <v>77</v>
      </c>
      <c r="F62" s="32">
        <v>0</v>
      </c>
      <c r="G62" s="32">
        <v>0</v>
      </c>
      <c r="H62" s="28">
        <v>1</v>
      </c>
      <c r="I62" s="32">
        <v>0</v>
      </c>
      <c r="J62" s="33">
        <v>714.25</v>
      </c>
      <c r="K62" s="34">
        <v>24789</v>
      </c>
      <c r="L62" s="34">
        <v>25425</v>
      </c>
      <c r="M62" s="34">
        <v>14412</v>
      </c>
      <c r="N62" s="34">
        <v>18206</v>
      </c>
      <c r="O62" s="28">
        <v>4.4</v>
      </c>
      <c r="P62" s="30">
        <v>3.1</v>
      </c>
      <c r="Q62" s="47">
        <v>16713</v>
      </c>
      <c r="R62" s="48">
        <v>24657</v>
      </c>
      <c r="S62" s="36">
        <v>11538</v>
      </c>
      <c r="T62" s="36">
        <v>15251</v>
      </c>
      <c r="U62" s="36">
        <v>119</v>
      </c>
      <c r="V62" s="36">
        <v>0</v>
      </c>
      <c r="W62" s="36">
        <v>0</v>
      </c>
      <c r="X62" s="36">
        <v>0</v>
      </c>
      <c r="Y62" s="36">
        <v>826</v>
      </c>
      <c r="Z62" s="36">
        <v>993</v>
      </c>
      <c r="AA62" s="36">
        <v>2798</v>
      </c>
      <c r="AB62" s="36">
        <v>4503</v>
      </c>
      <c r="AC62" s="36">
        <v>509</v>
      </c>
      <c r="AD62" s="36">
        <v>602</v>
      </c>
      <c r="AE62" s="36">
        <v>561</v>
      </c>
      <c r="AF62" s="36">
        <v>824</v>
      </c>
      <c r="AG62" s="36">
        <v>2617</v>
      </c>
      <c r="AH62" s="36">
        <v>3142</v>
      </c>
      <c r="AI62" s="36">
        <v>959</v>
      </c>
      <c r="AJ62" s="36">
        <v>1214</v>
      </c>
      <c r="AK62" s="36">
        <v>3147</v>
      </c>
      <c r="AL62" s="36">
        <v>3737</v>
      </c>
      <c r="AM62" s="36">
        <v>2874</v>
      </c>
      <c r="AN62" s="36">
        <v>2955</v>
      </c>
      <c r="AO62" s="36">
        <v>766</v>
      </c>
      <c r="AP62" s="28">
        <v>7</v>
      </c>
      <c r="AQ62" s="34">
        <v>1</v>
      </c>
      <c r="AR62" s="34">
        <v>12735</v>
      </c>
      <c r="AS62" s="37">
        <v>10298</v>
      </c>
      <c r="AT62" s="34"/>
      <c r="AU62" s="34"/>
      <c r="AV62" s="36">
        <v>0</v>
      </c>
      <c r="AW62" s="36"/>
      <c r="AX62" s="36"/>
      <c r="AY62" s="36"/>
      <c r="AZ62" s="36"/>
      <c r="BA62" s="36">
        <v>0</v>
      </c>
      <c r="BB62" s="36"/>
      <c r="BC62" s="34"/>
      <c r="BD62" s="34"/>
      <c r="BE62" s="34" t="s">
        <v>499</v>
      </c>
      <c r="BF62" s="34">
        <v>1</v>
      </c>
    </row>
    <row r="63" spans="1:58" ht="12.75">
      <c r="A63" s="29"/>
      <c r="B63" s="29">
        <v>27085</v>
      </c>
      <c r="C63" s="29">
        <v>6</v>
      </c>
      <c r="D63" s="31" t="s">
        <v>147</v>
      </c>
      <c r="E63" s="28" t="s">
        <v>77</v>
      </c>
      <c r="F63" s="32">
        <v>0</v>
      </c>
      <c r="G63" s="32">
        <v>0</v>
      </c>
      <c r="H63" s="28">
        <v>0</v>
      </c>
      <c r="I63" s="46">
        <v>1</v>
      </c>
      <c r="J63" s="33">
        <v>492</v>
      </c>
      <c r="K63" s="34">
        <v>32030</v>
      </c>
      <c r="L63" s="34">
        <v>34898</v>
      </c>
      <c r="M63" s="34">
        <v>18805</v>
      </c>
      <c r="N63" s="34">
        <v>23553</v>
      </c>
      <c r="O63" s="28">
        <v>4.4</v>
      </c>
      <c r="P63" s="30">
        <v>3.9</v>
      </c>
      <c r="Q63" s="47">
        <v>17270</v>
      </c>
      <c r="R63" s="48">
        <v>26947</v>
      </c>
      <c r="S63" s="36">
        <v>16292</v>
      </c>
      <c r="T63" s="36">
        <v>20615</v>
      </c>
      <c r="U63" s="36">
        <v>164</v>
      </c>
      <c r="V63" s="36">
        <v>0</v>
      </c>
      <c r="W63" s="36">
        <v>41</v>
      </c>
      <c r="X63" s="36">
        <v>0</v>
      </c>
      <c r="Y63" s="36">
        <v>963</v>
      </c>
      <c r="Z63" s="36">
        <v>1330</v>
      </c>
      <c r="AA63" s="36">
        <v>6754</v>
      </c>
      <c r="AB63" s="36">
        <v>8681</v>
      </c>
      <c r="AC63" s="36">
        <v>700</v>
      </c>
      <c r="AD63" s="36">
        <v>923</v>
      </c>
      <c r="AE63" s="36">
        <v>761</v>
      </c>
      <c r="AF63" s="36">
        <v>771</v>
      </c>
      <c r="AG63" s="36">
        <v>3027</v>
      </c>
      <c r="AH63" s="36">
        <v>3649</v>
      </c>
      <c r="AI63" s="36">
        <v>856</v>
      </c>
      <c r="AJ63" s="36">
        <v>1068</v>
      </c>
      <c r="AK63" s="36">
        <v>3026</v>
      </c>
      <c r="AL63" s="36">
        <v>3888</v>
      </c>
      <c r="AM63" s="36">
        <v>2513</v>
      </c>
      <c r="AN63" s="36">
        <v>2938</v>
      </c>
      <c r="AO63" s="36">
        <v>899</v>
      </c>
      <c r="AP63" s="28">
        <v>5</v>
      </c>
      <c r="AQ63" s="34">
        <v>2</v>
      </c>
      <c r="AR63" s="34">
        <v>18533</v>
      </c>
      <c r="AS63" s="37">
        <v>14087</v>
      </c>
      <c r="AT63" s="34"/>
      <c r="AU63" s="34"/>
      <c r="AV63" s="36">
        <v>0</v>
      </c>
      <c r="AW63" s="36"/>
      <c r="AX63" s="36"/>
      <c r="AY63" s="36"/>
      <c r="AZ63" s="36"/>
      <c r="BA63" s="36">
        <v>0</v>
      </c>
      <c r="BB63" s="36"/>
      <c r="BC63" s="34"/>
      <c r="BD63" s="34"/>
      <c r="BE63" s="34"/>
      <c r="BF63" s="34"/>
    </row>
    <row r="64" spans="1:58" ht="12.75">
      <c r="A64" s="29"/>
      <c r="B64" s="29">
        <v>27087</v>
      </c>
      <c r="C64" s="29">
        <v>9</v>
      </c>
      <c r="D64" s="31" t="s">
        <v>148</v>
      </c>
      <c r="E64" s="28" t="s">
        <v>77</v>
      </c>
      <c r="F64" s="32">
        <v>0</v>
      </c>
      <c r="G64" s="32">
        <v>0</v>
      </c>
      <c r="H64" s="28">
        <v>0</v>
      </c>
      <c r="I64" s="46">
        <v>1</v>
      </c>
      <c r="J64" s="33">
        <v>556</v>
      </c>
      <c r="K64" s="34">
        <v>5044</v>
      </c>
      <c r="L64" s="34">
        <v>5190</v>
      </c>
      <c r="M64" s="34">
        <v>1646</v>
      </c>
      <c r="N64" s="34">
        <v>2813</v>
      </c>
      <c r="O64" s="28">
        <v>11.8</v>
      </c>
      <c r="P64" s="30">
        <v>8.1</v>
      </c>
      <c r="Q64" s="47">
        <v>12656</v>
      </c>
      <c r="R64" s="48">
        <v>20109</v>
      </c>
      <c r="S64" s="36">
        <v>1178</v>
      </c>
      <c r="T64" s="36">
        <v>2389</v>
      </c>
      <c r="U64" s="36">
        <v>39</v>
      </c>
      <c r="V64" s="36">
        <v>0</v>
      </c>
      <c r="W64" s="36">
        <v>0</v>
      </c>
      <c r="X64" s="36">
        <v>0</v>
      </c>
      <c r="Y64" s="36">
        <v>80</v>
      </c>
      <c r="Z64" s="36">
        <v>213</v>
      </c>
      <c r="AA64" s="36">
        <v>93</v>
      </c>
      <c r="AB64" s="36">
        <v>68</v>
      </c>
      <c r="AC64" s="36">
        <v>128</v>
      </c>
      <c r="AD64" s="36">
        <v>136</v>
      </c>
      <c r="AE64" s="36">
        <v>53</v>
      </c>
      <c r="AF64" s="36">
        <v>40</v>
      </c>
      <c r="AG64" s="36">
        <v>354</v>
      </c>
      <c r="AH64" s="36">
        <v>323</v>
      </c>
      <c r="AI64" s="36">
        <v>92</v>
      </c>
      <c r="AJ64" s="36">
        <v>148</v>
      </c>
      <c r="AK64" s="36">
        <v>337</v>
      </c>
      <c r="AL64" s="36">
        <v>0</v>
      </c>
      <c r="AM64" s="36">
        <v>468</v>
      </c>
      <c r="AN64" s="36">
        <v>424</v>
      </c>
      <c r="AO64" s="36">
        <v>134</v>
      </c>
      <c r="AP64" s="28">
        <v>0</v>
      </c>
      <c r="AQ64" s="34"/>
      <c r="AR64" s="34"/>
      <c r="AS64" s="37">
        <v>2700</v>
      </c>
      <c r="AT64" s="34"/>
      <c r="AU64" s="34"/>
      <c r="AV64" s="36">
        <v>1</v>
      </c>
      <c r="AW64" s="36" t="s">
        <v>81</v>
      </c>
      <c r="AX64" s="36">
        <v>1303</v>
      </c>
      <c r="AY64" s="36"/>
      <c r="AZ64" s="36"/>
      <c r="BA64" s="36">
        <v>0</v>
      </c>
      <c r="BB64" s="36"/>
      <c r="BC64" s="34"/>
      <c r="BD64" s="34"/>
      <c r="BE64" s="34"/>
      <c r="BF64" s="34"/>
    </row>
    <row r="65" spans="1:58" ht="12.75">
      <c r="A65" s="29"/>
      <c r="B65" s="29">
        <v>27089</v>
      </c>
      <c r="C65" s="29">
        <v>8</v>
      </c>
      <c r="D65" s="31" t="s">
        <v>149</v>
      </c>
      <c r="E65" s="28" t="s">
        <v>77</v>
      </c>
      <c r="F65" s="32">
        <v>0</v>
      </c>
      <c r="G65" s="32">
        <v>0</v>
      </c>
      <c r="H65" s="28">
        <v>0</v>
      </c>
      <c r="I65" s="46">
        <v>1</v>
      </c>
      <c r="J65" s="33">
        <v>1772</v>
      </c>
      <c r="K65" s="34">
        <v>10993</v>
      </c>
      <c r="L65" s="34">
        <v>10155</v>
      </c>
      <c r="M65" s="34">
        <v>3312</v>
      </c>
      <c r="N65" s="34">
        <v>3790</v>
      </c>
      <c r="O65" s="28">
        <v>12.8</v>
      </c>
      <c r="P65" s="30">
        <v>11.3</v>
      </c>
      <c r="Q65" s="47">
        <v>14850</v>
      </c>
      <c r="R65" s="48">
        <v>25475</v>
      </c>
      <c r="S65" s="36">
        <v>2487</v>
      </c>
      <c r="T65" s="36">
        <v>3073</v>
      </c>
      <c r="U65" s="36">
        <v>125</v>
      </c>
      <c r="V65" s="36">
        <v>190</v>
      </c>
      <c r="W65" s="36">
        <v>0</v>
      </c>
      <c r="X65" s="36">
        <v>17</v>
      </c>
      <c r="Y65" s="36">
        <v>227</v>
      </c>
      <c r="Z65" s="36">
        <v>298</v>
      </c>
      <c r="AA65" s="36">
        <v>171</v>
      </c>
      <c r="AB65" s="36">
        <v>368</v>
      </c>
      <c r="AC65" s="36">
        <v>117</v>
      </c>
      <c r="AD65" s="36">
        <v>153</v>
      </c>
      <c r="AE65" s="36">
        <v>233</v>
      </c>
      <c r="AF65" s="36">
        <v>246</v>
      </c>
      <c r="AG65" s="36">
        <v>576</v>
      </c>
      <c r="AH65" s="36">
        <v>604</v>
      </c>
      <c r="AI65" s="36">
        <v>193</v>
      </c>
      <c r="AJ65" s="36">
        <v>261</v>
      </c>
      <c r="AK65" s="36">
        <v>845</v>
      </c>
      <c r="AL65" s="36">
        <v>936</v>
      </c>
      <c r="AM65" s="36">
        <v>825</v>
      </c>
      <c r="AN65" s="36">
        <v>717</v>
      </c>
      <c r="AO65" s="36">
        <v>356</v>
      </c>
      <c r="AP65" s="28">
        <v>0</v>
      </c>
      <c r="AQ65" s="34"/>
      <c r="AR65" s="34"/>
      <c r="AS65" s="37">
        <v>4791</v>
      </c>
      <c r="AT65" s="34"/>
      <c r="AU65" s="34"/>
      <c r="AV65" s="36">
        <v>0</v>
      </c>
      <c r="AW65" s="36"/>
      <c r="AX65" s="36"/>
      <c r="AY65" s="36"/>
      <c r="AZ65" s="36"/>
      <c r="BA65" s="36">
        <v>0</v>
      </c>
      <c r="BB65" s="36"/>
      <c r="BC65" s="34"/>
      <c r="BD65" s="34"/>
      <c r="BE65" s="34"/>
      <c r="BF65" s="34"/>
    </row>
    <row r="66" spans="1:58" ht="12.75">
      <c r="A66" s="29"/>
      <c r="B66" s="29">
        <v>27091</v>
      </c>
      <c r="C66" s="29">
        <v>7</v>
      </c>
      <c r="D66" s="31" t="s">
        <v>150</v>
      </c>
      <c r="E66" s="28" t="s">
        <v>77</v>
      </c>
      <c r="F66" s="32">
        <v>0</v>
      </c>
      <c r="G66" s="32">
        <v>0</v>
      </c>
      <c r="H66" s="28">
        <v>0</v>
      </c>
      <c r="I66" s="46">
        <v>0</v>
      </c>
      <c r="J66" s="33">
        <v>709</v>
      </c>
      <c r="K66" s="34">
        <v>22914</v>
      </c>
      <c r="L66" s="34">
        <v>21802</v>
      </c>
      <c r="M66" s="34">
        <v>11382</v>
      </c>
      <c r="N66" s="34">
        <v>12632</v>
      </c>
      <c r="O66" s="28">
        <v>4.6</v>
      </c>
      <c r="P66" s="30">
        <v>4</v>
      </c>
      <c r="Q66" s="47">
        <v>17511</v>
      </c>
      <c r="R66" s="48">
        <v>27369</v>
      </c>
      <c r="S66" s="36">
        <v>9933</v>
      </c>
      <c r="T66" s="36">
        <v>11132</v>
      </c>
      <c r="U66" s="36">
        <v>146</v>
      </c>
      <c r="V66" s="36">
        <v>326</v>
      </c>
      <c r="W66" s="36">
        <v>11</v>
      </c>
      <c r="X66" s="36">
        <v>0</v>
      </c>
      <c r="Y66" s="36">
        <v>480</v>
      </c>
      <c r="Z66" s="36">
        <v>608</v>
      </c>
      <c r="AA66" s="36">
        <v>2549</v>
      </c>
      <c r="AB66" s="36">
        <v>2042</v>
      </c>
      <c r="AC66" s="36">
        <v>609</v>
      </c>
      <c r="AD66" s="36">
        <v>584</v>
      </c>
      <c r="AE66" s="36">
        <v>699</v>
      </c>
      <c r="AF66" s="36">
        <v>858</v>
      </c>
      <c r="AG66" s="36">
        <v>2134</v>
      </c>
      <c r="AH66" s="36">
        <v>2428</v>
      </c>
      <c r="AI66" s="36">
        <v>770</v>
      </c>
      <c r="AJ66" s="36">
        <v>765</v>
      </c>
      <c r="AK66" s="36">
        <v>2535</v>
      </c>
      <c r="AL66" s="36">
        <v>3516</v>
      </c>
      <c r="AM66" s="36">
        <v>1449</v>
      </c>
      <c r="AN66" s="36">
        <v>1500</v>
      </c>
      <c r="AO66" s="36">
        <v>682</v>
      </c>
      <c r="AP66" s="28">
        <v>4</v>
      </c>
      <c r="AQ66" s="34">
        <v>1</v>
      </c>
      <c r="AR66" s="34">
        <v>10889</v>
      </c>
      <c r="AS66" s="37">
        <v>9800</v>
      </c>
      <c r="AT66" s="34"/>
      <c r="AU66" s="34"/>
      <c r="AV66" s="36">
        <v>0</v>
      </c>
      <c r="AW66" s="36"/>
      <c r="AX66" s="36"/>
      <c r="AY66" s="36"/>
      <c r="AZ66" s="36"/>
      <c r="BA66" s="36">
        <v>1</v>
      </c>
      <c r="BB66" s="36">
        <v>90</v>
      </c>
      <c r="BC66" s="34">
        <v>1</v>
      </c>
      <c r="BD66" s="34" t="s">
        <v>151</v>
      </c>
      <c r="BE66" s="34"/>
      <c r="BF66" s="34"/>
    </row>
    <row r="67" spans="2:58" ht="12.75">
      <c r="B67" s="29">
        <v>27093</v>
      </c>
      <c r="C67" s="30">
        <v>6</v>
      </c>
      <c r="D67" s="31" t="s">
        <v>152</v>
      </c>
      <c r="E67" s="28" t="s">
        <v>77</v>
      </c>
      <c r="F67" s="32">
        <v>0</v>
      </c>
      <c r="G67" s="32">
        <v>0</v>
      </c>
      <c r="H67" s="28">
        <v>0</v>
      </c>
      <c r="I67" s="32">
        <v>1</v>
      </c>
      <c r="J67" s="33">
        <v>608.57</v>
      </c>
      <c r="K67" s="34">
        <v>20846</v>
      </c>
      <c r="L67" s="34">
        <v>22644</v>
      </c>
      <c r="M67" s="34">
        <v>8351</v>
      </c>
      <c r="N67" s="34">
        <v>9158</v>
      </c>
      <c r="O67" s="28">
        <v>6.6</v>
      </c>
      <c r="P67" s="30">
        <v>6.4</v>
      </c>
      <c r="Q67" s="47">
        <v>16001</v>
      </c>
      <c r="R67" s="48">
        <v>22855</v>
      </c>
      <c r="S67" s="36">
        <v>7072</v>
      </c>
      <c r="T67" s="36">
        <v>7740</v>
      </c>
      <c r="U67" s="36">
        <v>105</v>
      </c>
      <c r="V67" s="36">
        <v>143</v>
      </c>
      <c r="W67" s="36">
        <v>0</v>
      </c>
      <c r="X67" s="36">
        <v>0</v>
      </c>
      <c r="Y67" s="36">
        <v>717</v>
      </c>
      <c r="Z67" s="36">
        <v>665</v>
      </c>
      <c r="AA67" s="36">
        <v>1503</v>
      </c>
      <c r="AB67" s="36">
        <v>1651</v>
      </c>
      <c r="AC67" s="36">
        <v>355</v>
      </c>
      <c r="AD67" s="36">
        <v>457</v>
      </c>
      <c r="AE67" s="36">
        <v>693</v>
      </c>
      <c r="AF67" s="36">
        <v>527</v>
      </c>
      <c r="AG67" s="36">
        <v>1534</v>
      </c>
      <c r="AH67" s="36">
        <v>1557</v>
      </c>
      <c r="AI67" s="36">
        <v>386</v>
      </c>
      <c r="AJ67" s="36">
        <v>0</v>
      </c>
      <c r="AK67" s="36">
        <v>1773</v>
      </c>
      <c r="AL67" s="36">
        <v>2173</v>
      </c>
      <c r="AM67" s="36">
        <v>1279</v>
      </c>
      <c r="AN67" s="36">
        <v>1418</v>
      </c>
      <c r="AO67" s="36">
        <v>604</v>
      </c>
      <c r="AP67" s="28">
        <v>1</v>
      </c>
      <c r="AQ67" s="34">
        <v>1</v>
      </c>
      <c r="AR67" s="34">
        <v>6562</v>
      </c>
      <c r="AS67" s="37">
        <v>9821</v>
      </c>
      <c r="AT67" s="34"/>
      <c r="AU67" s="34"/>
      <c r="AV67" s="36">
        <v>0</v>
      </c>
      <c r="AW67" s="36"/>
      <c r="AX67" s="36"/>
      <c r="AY67" s="36"/>
      <c r="AZ67" s="36"/>
      <c r="BA67" s="36">
        <v>0</v>
      </c>
      <c r="BB67" s="36"/>
      <c r="BC67" s="34"/>
      <c r="BD67" s="34"/>
      <c r="BE67" s="34"/>
      <c r="BF67" s="34"/>
    </row>
    <row r="68" spans="2:58" ht="12.75">
      <c r="B68" s="29">
        <v>27095</v>
      </c>
      <c r="C68" s="30">
        <v>6</v>
      </c>
      <c r="D68" s="31" t="s">
        <v>153</v>
      </c>
      <c r="E68" s="28" t="s">
        <v>77</v>
      </c>
      <c r="F68" s="32">
        <v>0</v>
      </c>
      <c r="G68" s="32">
        <v>0</v>
      </c>
      <c r="H68" s="28">
        <v>1</v>
      </c>
      <c r="I68" s="32">
        <v>1</v>
      </c>
      <c r="J68" s="33">
        <v>574.49</v>
      </c>
      <c r="K68" s="34">
        <v>18670</v>
      </c>
      <c r="L68" s="34">
        <v>22330</v>
      </c>
      <c r="M68" s="34">
        <v>8622</v>
      </c>
      <c r="N68" s="34">
        <v>12198</v>
      </c>
      <c r="O68" s="28">
        <v>7.6</v>
      </c>
      <c r="P68" s="30">
        <v>6.3</v>
      </c>
      <c r="Q68" s="47">
        <v>14286</v>
      </c>
      <c r="R68" s="48">
        <v>21199</v>
      </c>
      <c r="S68" s="36">
        <v>7272</v>
      </c>
      <c r="T68" s="36">
        <v>10707</v>
      </c>
      <c r="U68" s="36">
        <v>0</v>
      </c>
      <c r="V68" s="36">
        <v>0</v>
      </c>
      <c r="W68" s="36">
        <v>0</v>
      </c>
      <c r="X68" s="36">
        <v>0</v>
      </c>
      <c r="Y68" s="36">
        <v>506</v>
      </c>
      <c r="Z68" s="36">
        <v>714</v>
      </c>
      <c r="AA68" s="36">
        <v>1515</v>
      </c>
      <c r="AB68" s="36">
        <v>1647</v>
      </c>
      <c r="AC68" s="36">
        <v>334</v>
      </c>
      <c r="AD68" s="36">
        <v>373</v>
      </c>
      <c r="AE68" s="36">
        <v>237</v>
      </c>
      <c r="AF68" s="36">
        <v>244</v>
      </c>
      <c r="AG68" s="36">
        <v>1704</v>
      </c>
      <c r="AH68" s="36">
        <v>2140</v>
      </c>
      <c r="AI68" s="36">
        <v>378</v>
      </c>
      <c r="AJ68" s="36">
        <v>600</v>
      </c>
      <c r="AK68" s="36">
        <v>2473</v>
      </c>
      <c r="AL68" s="36">
        <v>4813</v>
      </c>
      <c r="AM68" s="36">
        <v>1350</v>
      </c>
      <c r="AN68" s="36">
        <v>1491</v>
      </c>
      <c r="AO68" s="36">
        <v>626</v>
      </c>
      <c r="AP68" s="28">
        <v>3</v>
      </c>
      <c r="AQ68" s="34"/>
      <c r="AR68" s="34"/>
      <c r="AS68" s="37">
        <v>10467</v>
      </c>
      <c r="AT68" s="34"/>
      <c r="AU68" s="34"/>
      <c r="AV68" s="36">
        <v>0</v>
      </c>
      <c r="AW68" s="36"/>
      <c r="AX68" s="36"/>
      <c r="AY68" s="36"/>
      <c r="AZ68" s="36"/>
      <c r="BA68" s="36">
        <v>0</v>
      </c>
      <c r="BB68" s="36"/>
      <c r="BC68" s="34">
        <v>1</v>
      </c>
      <c r="BD68" s="34" t="s">
        <v>154</v>
      </c>
      <c r="BE68" s="34"/>
      <c r="BF68" s="34"/>
    </row>
    <row r="69" spans="2:58" ht="12.75">
      <c r="B69" s="29">
        <v>27097</v>
      </c>
      <c r="C69" s="30">
        <v>6</v>
      </c>
      <c r="D69" s="31" t="s">
        <v>155</v>
      </c>
      <c r="E69" s="28" t="s">
        <v>77</v>
      </c>
      <c r="F69" s="32">
        <v>0</v>
      </c>
      <c r="G69" s="32">
        <v>0</v>
      </c>
      <c r="H69" s="28">
        <v>1</v>
      </c>
      <c r="I69" s="32">
        <v>1</v>
      </c>
      <c r="J69" s="33">
        <v>1124.55</v>
      </c>
      <c r="K69" s="34">
        <v>29604</v>
      </c>
      <c r="L69" s="34">
        <v>31712</v>
      </c>
      <c r="M69" s="34">
        <v>11220</v>
      </c>
      <c r="N69" s="34">
        <v>14358</v>
      </c>
      <c r="O69" s="28">
        <v>9.7</v>
      </c>
      <c r="P69" s="30">
        <v>6.5</v>
      </c>
      <c r="Q69" s="47">
        <v>13118</v>
      </c>
      <c r="R69" s="48">
        <v>19919</v>
      </c>
      <c r="S69" s="36">
        <v>9124</v>
      </c>
      <c r="T69" s="36">
        <v>12156</v>
      </c>
      <c r="U69" s="36">
        <v>139</v>
      </c>
      <c r="V69" s="36">
        <v>255</v>
      </c>
      <c r="W69" s="36">
        <v>0</v>
      </c>
      <c r="X69" s="36">
        <v>20</v>
      </c>
      <c r="Y69" s="36">
        <v>747</v>
      </c>
      <c r="Z69" s="36">
        <v>1027</v>
      </c>
      <c r="AA69" s="36">
        <v>1586</v>
      </c>
      <c r="AB69" s="36">
        <v>1631</v>
      </c>
      <c r="AC69" s="36">
        <v>512</v>
      </c>
      <c r="AD69" s="36">
        <v>649</v>
      </c>
      <c r="AE69" s="36">
        <v>401</v>
      </c>
      <c r="AF69" s="36">
        <v>765</v>
      </c>
      <c r="AG69" s="36">
        <v>2042</v>
      </c>
      <c r="AH69" s="36">
        <v>2795</v>
      </c>
      <c r="AI69" s="36">
        <v>507</v>
      </c>
      <c r="AJ69" s="36">
        <v>680</v>
      </c>
      <c r="AK69" s="36">
        <v>3185</v>
      </c>
      <c r="AL69" s="36">
        <v>4334</v>
      </c>
      <c r="AM69" s="36">
        <v>2096</v>
      </c>
      <c r="AN69" s="36">
        <v>2202</v>
      </c>
      <c r="AO69" s="36">
        <v>837</v>
      </c>
      <c r="AP69" s="28">
        <v>4</v>
      </c>
      <c r="AQ69" s="34">
        <v>1</v>
      </c>
      <c r="AR69" s="34">
        <v>7719</v>
      </c>
      <c r="AS69" s="37">
        <v>13870</v>
      </c>
      <c r="AT69" s="34"/>
      <c r="AU69" s="34"/>
      <c r="AV69" s="36">
        <v>0</v>
      </c>
      <c r="AW69" s="36"/>
      <c r="AX69" s="36"/>
      <c r="AY69" s="36"/>
      <c r="AZ69" s="36"/>
      <c r="BA69" s="36">
        <v>0</v>
      </c>
      <c r="BB69" s="36"/>
      <c r="BC69" s="34"/>
      <c r="BD69" s="34"/>
      <c r="BE69" s="34"/>
      <c r="BF69" s="34"/>
    </row>
    <row r="70" spans="2:58" ht="12.75">
      <c r="B70" s="29">
        <v>27099</v>
      </c>
      <c r="C70" s="30">
        <v>4</v>
      </c>
      <c r="D70" s="31" t="s">
        <v>156</v>
      </c>
      <c r="E70" s="28" t="s">
        <v>77</v>
      </c>
      <c r="F70" s="32">
        <v>0</v>
      </c>
      <c r="G70" s="32">
        <v>0</v>
      </c>
      <c r="H70" s="28">
        <v>0</v>
      </c>
      <c r="I70" s="32">
        <v>1</v>
      </c>
      <c r="J70" s="33">
        <v>711.53</v>
      </c>
      <c r="K70" s="34">
        <v>37385</v>
      </c>
      <c r="L70" s="34">
        <v>38603</v>
      </c>
      <c r="M70" s="34">
        <v>16476</v>
      </c>
      <c r="N70" s="34">
        <v>19964</v>
      </c>
      <c r="O70" s="28">
        <v>4.4</v>
      </c>
      <c r="P70" s="30">
        <v>2.6</v>
      </c>
      <c r="Q70" s="47">
        <v>17284</v>
      </c>
      <c r="R70" s="48">
        <v>25877</v>
      </c>
      <c r="S70" s="36">
        <v>14038</v>
      </c>
      <c r="T70" s="36">
        <v>17422</v>
      </c>
      <c r="U70" s="36">
        <v>184</v>
      </c>
      <c r="V70" s="36">
        <v>0</v>
      </c>
      <c r="W70" s="36">
        <v>0</v>
      </c>
      <c r="X70" s="36">
        <v>0</v>
      </c>
      <c r="Y70" s="36">
        <v>756</v>
      </c>
      <c r="Z70" s="36">
        <v>1089</v>
      </c>
      <c r="AA70" s="36">
        <v>2876</v>
      </c>
      <c r="AB70" s="36">
        <v>3997</v>
      </c>
      <c r="AC70" s="36">
        <v>732</v>
      </c>
      <c r="AD70" s="36">
        <v>771</v>
      </c>
      <c r="AE70" s="36">
        <v>508</v>
      </c>
      <c r="AF70" s="36">
        <v>675</v>
      </c>
      <c r="AG70" s="36">
        <v>3327</v>
      </c>
      <c r="AH70" s="36">
        <v>3781</v>
      </c>
      <c r="AI70" s="36">
        <v>844</v>
      </c>
      <c r="AJ70" s="36">
        <v>1003</v>
      </c>
      <c r="AK70" s="36">
        <v>4807</v>
      </c>
      <c r="AL70" s="36">
        <v>5834</v>
      </c>
      <c r="AM70" s="36">
        <v>2438</v>
      </c>
      <c r="AN70" s="36">
        <v>2542</v>
      </c>
      <c r="AO70" s="36">
        <v>912</v>
      </c>
      <c r="AP70" s="28">
        <v>3</v>
      </c>
      <c r="AQ70" s="34">
        <v>1</v>
      </c>
      <c r="AR70" s="34">
        <v>23314</v>
      </c>
      <c r="AS70" s="37">
        <v>16251</v>
      </c>
      <c r="AT70" s="34"/>
      <c r="AU70" s="34"/>
      <c r="AV70" s="36">
        <v>0</v>
      </c>
      <c r="AW70" s="36"/>
      <c r="AX70" s="36"/>
      <c r="AY70" s="36"/>
      <c r="AZ70" s="36"/>
      <c r="BA70" s="36">
        <v>1</v>
      </c>
      <c r="BB70" s="36">
        <v>90</v>
      </c>
      <c r="BC70" s="34"/>
      <c r="BD70" s="34"/>
      <c r="BE70" s="34"/>
      <c r="BF70" s="34"/>
    </row>
    <row r="71" spans="2:58" ht="12.75">
      <c r="B71" s="29">
        <v>27101</v>
      </c>
      <c r="C71" s="30">
        <v>9</v>
      </c>
      <c r="D71" s="31" t="s">
        <v>157</v>
      </c>
      <c r="E71" s="28" t="s">
        <v>77</v>
      </c>
      <c r="F71" s="32">
        <v>0</v>
      </c>
      <c r="G71" s="32">
        <v>0</v>
      </c>
      <c r="H71" s="28">
        <v>0</v>
      </c>
      <c r="I71" s="32">
        <v>0</v>
      </c>
      <c r="J71" s="33">
        <v>704.47</v>
      </c>
      <c r="K71" s="34">
        <v>9660</v>
      </c>
      <c r="L71" s="34">
        <v>9165</v>
      </c>
      <c r="M71" s="34">
        <v>3445</v>
      </c>
      <c r="N71" s="34">
        <v>4081</v>
      </c>
      <c r="O71" s="28">
        <v>5.1</v>
      </c>
      <c r="P71" s="30">
        <v>5.2</v>
      </c>
      <c r="Q71" s="47">
        <v>15672</v>
      </c>
      <c r="R71" s="48">
        <v>23844</v>
      </c>
      <c r="S71" s="36">
        <v>2819</v>
      </c>
      <c r="T71" s="36">
        <v>3436</v>
      </c>
      <c r="U71" s="36">
        <v>75</v>
      </c>
      <c r="V71" s="36">
        <v>0</v>
      </c>
      <c r="W71" s="36">
        <v>0</v>
      </c>
      <c r="X71" s="36">
        <v>0</v>
      </c>
      <c r="Y71" s="36">
        <v>286</v>
      </c>
      <c r="Z71" s="36">
        <v>424</v>
      </c>
      <c r="AA71" s="36">
        <v>297</v>
      </c>
      <c r="AB71" s="36">
        <v>0</v>
      </c>
      <c r="AC71" s="36">
        <v>152</v>
      </c>
      <c r="AD71" s="36">
        <v>238</v>
      </c>
      <c r="AE71" s="36">
        <v>193</v>
      </c>
      <c r="AF71" s="36">
        <v>249</v>
      </c>
      <c r="AG71" s="36">
        <v>610</v>
      </c>
      <c r="AH71" s="36">
        <v>635</v>
      </c>
      <c r="AI71" s="36">
        <v>229</v>
      </c>
      <c r="AJ71" s="36">
        <v>292</v>
      </c>
      <c r="AK71" s="36">
        <v>975</v>
      </c>
      <c r="AL71" s="36">
        <v>1076</v>
      </c>
      <c r="AM71" s="36">
        <v>626</v>
      </c>
      <c r="AN71" s="36">
        <v>645</v>
      </c>
      <c r="AO71" s="36">
        <v>292</v>
      </c>
      <c r="AP71" s="28">
        <v>1</v>
      </c>
      <c r="AQ71" s="34"/>
      <c r="AR71" s="34"/>
      <c r="AS71" s="37">
        <v>4357</v>
      </c>
      <c r="AT71" s="34"/>
      <c r="AU71" s="34"/>
      <c r="AV71" s="36">
        <v>0</v>
      </c>
      <c r="AW71" s="36"/>
      <c r="AX71" s="36"/>
      <c r="AY71" s="36"/>
      <c r="AZ71" s="36"/>
      <c r="BA71" s="36">
        <v>0</v>
      </c>
      <c r="BB71" s="36"/>
      <c r="BC71" s="34"/>
      <c r="BD71" s="34"/>
      <c r="BE71" s="34"/>
      <c r="BF71" s="34"/>
    </row>
    <row r="72" spans="2:58" ht="12.75">
      <c r="B72" s="29">
        <v>27103</v>
      </c>
      <c r="C72" s="30">
        <v>7</v>
      </c>
      <c r="D72" s="31" t="s">
        <v>158</v>
      </c>
      <c r="E72" s="28" t="s">
        <v>77</v>
      </c>
      <c r="F72" s="32">
        <v>0</v>
      </c>
      <c r="G72" s="32">
        <v>0</v>
      </c>
      <c r="H72" s="28">
        <v>1</v>
      </c>
      <c r="I72" s="32">
        <v>0</v>
      </c>
      <c r="J72" s="33">
        <v>452.32</v>
      </c>
      <c r="K72" s="34">
        <v>28076</v>
      </c>
      <c r="L72" s="34">
        <v>29771</v>
      </c>
      <c r="M72" s="34">
        <v>13103</v>
      </c>
      <c r="N72" s="34">
        <v>17348</v>
      </c>
      <c r="O72" s="28">
        <v>4</v>
      </c>
      <c r="P72" s="30">
        <v>2.2</v>
      </c>
      <c r="Q72" s="47">
        <v>16474</v>
      </c>
      <c r="R72" s="48">
        <v>27113</v>
      </c>
      <c r="S72" s="36">
        <v>10924</v>
      </c>
      <c r="T72" s="36">
        <v>14782</v>
      </c>
      <c r="U72" s="36">
        <v>118</v>
      </c>
      <c r="V72" s="36">
        <v>0</v>
      </c>
      <c r="W72" s="36">
        <v>16</v>
      </c>
      <c r="X72" s="36">
        <v>0</v>
      </c>
      <c r="Y72" s="36">
        <v>361</v>
      </c>
      <c r="Z72" s="36">
        <v>537</v>
      </c>
      <c r="AA72" s="36">
        <v>4522</v>
      </c>
      <c r="AB72" s="36">
        <v>5764</v>
      </c>
      <c r="AC72" s="36">
        <v>335</v>
      </c>
      <c r="AD72" s="36">
        <v>435</v>
      </c>
      <c r="AE72" s="36">
        <v>398</v>
      </c>
      <c r="AF72" s="36">
        <v>744</v>
      </c>
      <c r="AG72" s="36">
        <v>1432</v>
      </c>
      <c r="AH72" s="36">
        <v>2043</v>
      </c>
      <c r="AI72" s="36">
        <v>600</v>
      </c>
      <c r="AJ72" s="36">
        <v>996</v>
      </c>
      <c r="AK72" s="36">
        <v>3142</v>
      </c>
      <c r="AL72" s="36">
        <v>4032</v>
      </c>
      <c r="AM72" s="36">
        <v>2179</v>
      </c>
      <c r="AN72" s="36">
        <v>2566</v>
      </c>
      <c r="AO72" s="36">
        <v>670</v>
      </c>
      <c r="AP72" s="28">
        <v>9</v>
      </c>
      <c r="AQ72" s="34">
        <v>2</v>
      </c>
      <c r="AR72" s="34">
        <f>11798+9747</f>
        <v>21545</v>
      </c>
      <c r="AS72" s="37">
        <v>11240</v>
      </c>
      <c r="AT72" s="34"/>
      <c r="AU72" s="34"/>
      <c r="AV72" s="36">
        <v>0</v>
      </c>
      <c r="AW72" s="36"/>
      <c r="AX72" s="36"/>
      <c r="AY72" s="36"/>
      <c r="AZ72" s="36"/>
      <c r="BA72" s="36">
        <v>0</v>
      </c>
      <c r="BB72" s="36"/>
      <c r="BC72" s="34"/>
      <c r="BD72" s="34"/>
      <c r="BE72" s="34" t="s">
        <v>500</v>
      </c>
      <c r="BF72" s="34">
        <v>1</v>
      </c>
    </row>
    <row r="73" spans="2:58" ht="12.75">
      <c r="B73" s="29">
        <v>27105</v>
      </c>
      <c r="C73" s="30">
        <v>7</v>
      </c>
      <c r="D73" s="31" t="s">
        <v>159</v>
      </c>
      <c r="E73" s="28" t="s">
        <v>77</v>
      </c>
      <c r="F73" s="32">
        <v>0</v>
      </c>
      <c r="G73" s="32">
        <v>0</v>
      </c>
      <c r="H73" s="28">
        <v>0</v>
      </c>
      <c r="I73" s="32">
        <v>0</v>
      </c>
      <c r="J73" s="33">
        <v>715.45</v>
      </c>
      <c r="K73" s="34">
        <v>20098</v>
      </c>
      <c r="L73" s="34">
        <v>20832</v>
      </c>
      <c r="M73" s="34">
        <v>11653</v>
      </c>
      <c r="N73" s="34">
        <v>12731</v>
      </c>
      <c r="O73" s="28">
        <v>3.6</v>
      </c>
      <c r="P73" s="30">
        <v>3.4</v>
      </c>
      <c r="Q73" s="47">
        <v>17590</v>
      </c>
      <c r="R73" s="48">
        <v>23550</v>
      </c>
      <c r="S73" s="36">
        <v>9768</v>
      </c>
      <c r="T73" s="36">
        <v>10820</v>
      </c>
      <c r="U73" s="36">
        <v>149</v>
      </c>
      <c r="V73" s="36">
        <v>0</v>
      </c>
      <c r="W73" s="36">
        <v>12</v>
      </c>
      <c r="X73" s="36">
        <v>0</v>
      </c>
      <c r="Y73" s="36">
        <v>388</v>
      </c>
      <c r="Z73" s="36">
        <v>589</v>
      </c>
      <c r="AA73" s="36">
        <v>2307</v>
      </c>
      <c r="AB73" s="36">
        <v>2446</v>
      </c>
      <c r="AC73" s="36">
        <v>658</v>
      </c>
      <c r="AD73" s="36">
        <v>688</v>
      </c>
      <c r="AE73" s="36">
        <v>1038</v>
      </c>
      <c r="AF73" s="36">
        <v>870</v>
      </c>
      <c r="AG73" s="36">
        <v>2370</v>
      </c>
      <c r="AH73" s="36">
        <v>2510</v>
      </c>
      <c r="AI73" s="36">
        <v>592</v>
      </c>
      <c r="AJ73" s="36">
        <v>681</v>
      </c>
      <c r="AK73" s="36">
        <v>2254</v>
      </c>
      <c r="AL73" s="36">
        <v>2779</v>
      </c>
      <c r="AM73" s="36">
        <v>1885</v>
      </c>
      <c r="AN73" s="36">
        <v>1911</v>
      </c>
      <c r="AO73" s="36">
        <v>639</v>
      </c>
      <c r="AP73" s="28">
        <v>4</v>
      </c>
      <c r="AQ73" s="34">
        <v>1</v>
      </c>
      <c r="AR73" s="34">
        <v>11283</v>
      </c>
      <c r="AS73" s="37">
        <v>8465</v>
      </c>
      <c r="AT73" s="34"/>
      <c r="AU73" s="34"/>
      <c r="AV73" s="36">
        <v>0</v>
      </c>
      <c r="AW73" s="36"/>
      <c r="AX73" s="36"/>
      <c r="AY73" s="36">
        <v>1</v>
      </c>
      <c r="AZ73" s="36" t="s">
        <v>160</v>
      </c>
      <c r="BA73" s="36">
        <v>1</v>
      </c>
      <c r="BB73" s="36">
        <v>90</v>
      </c>
      <c r="BC73" s="34"/>
      <c r="BD73" s="34"/>
      <c r="BE73" s="34"/>
      <c r="BF73" s="34"/>
    </row>
    <row r="74" spans="2:58" ht="12.75">
      <c r="B74" s="29">
        <v>27107</v>
      </c>
      <c r="C74" s="30">
        <v>8</v>
      </c>
      <c r="D74" s="31" t="s">
        <v>161</v>
      </c>
      <c r="E74" s="28" t="s">
        <v>77</v>
      </c>
      <c r="F74" s="32">
        <v>0</v>
      </c>
      <c r="G74" s="32">
        <v>2</v>
      </c>
      <c r="H74" s="28">
        <v>2</v>
      </c>
      <c r="I74" s="32">
        <v>1</v>
      </c>
      <c r="J74" s="33">
        <v>876.3</v>
      </c>
      <c r="K74" s="34">
        <v>7975</v>
      </c>
      <c r="L74" s="34">
        <v>7442</v>
      </c>
      <c r="M74" s="34">
        <v>2749</v>
      </c>
      <c r="N74" s="34">
        <v>3105</v>
      </c>
      <c r="O74" s="28">
        <v>6.1</v>
      </c>
      <c r="P74" s="30">
        <v>5.8</v>
      </c>
      <c r="Q74" s="47">
        <v>17630</v>
      </c>
      <c r="R74" s="48">
        <v>25646</v>
      </c>
      <c r="S74" s="36">
        <v>2070</v>
      </c>
      <c r="T74" s="36">
        <v>2485</v>
      </c>
      <c r="U74" s="36">
        <v>71</v>
      </c>
      <c r="V74" s="36">
        <v>0</v>
      </c>
      <c r="W74" s="36">
        <v>0</v>
      </c>
      <c r="X74" s="36">
        <v>0</v>
      </c>
      <c r="Y74" s="36">
        <v>152</v>
      </c>
      <c r="Z74" s="36">
        <v>168</v>
      </c>
      <c r="AA74" s="36">
        <v>86</v>
      </c>
      <c r="AB74" s="36">
        <v>0</v>
      </c>
      <c r="AC74" s="36">
        <v>149</v>
      </c>
      <c r="AD74" s="36">
        <v>223</v>
      </c>
      <c r="AE74" s="36">
        <v>210</v>
      </c>
      <c r="AF74" s="36">
        <v>206</v>
      </c>
      <c r="AG74" s="36">
        <v>435</v>
      </c>
      <c r="AH74" s="36">
        <v>458</v>
      </c>
      <c r="AI74" s="36">
        <v>198</v>
      </c>
      <c r="AJ74" s="36">
        <v>253</v>
      </c>
      <c r="AK74" s="36">
        <v>767</v>
      </c>
      <c r="AL74" s="36">
        <v>968</v>
      </c>
      <c r="AM74" s="36">
        <v>679</v>
      </c>
      <c r="AN74" s="36">
        <v>620</v>
      </c>
      <c r="AO74" s="36">
        <v>211</v>
      </c>
      <c r="AP74" s="28">
        <v>0</v>
      </c>
      <c r="AQ74" s="34"/>
      <c r="AR74" s="34"/>
      <c r="AS74" s="37">
        <v>3455</v>
      </c>
      <c r="AT74" s="34"/>
      <c r="AU74" s="34"/>
      <c r="AV74" s="36">
        <v>0</v>
      </c>
      <c r="AW74" s="36"/>
      <c r="AX74" s="36"/>
      <c r="AY74" s="36"/>
      <c r="AZ74" s="36"/>
      <c r="BA74" s="36">
        <v>0</v>
      </c>
      <c r="BB74" s="36"/>
      <c r="BC74" s="34"/>
      <c r="BD74" s="34"/>
      <c r="BE74" s="34"/>
      <c r="BF74" s="34"/>
    </row>
    <row r="75" spans="2:58" ht="12.75">
      <c r="B75" s="29">
        <v>27109</v>
      </c>
      <c r="C75" s="30">
        <v>3</v>
      </c>
      <c r="D75" s="31" t="s">
        <v>162</v>
      </c>
      <c r="E75" s="28" t="s">
        <v>77</v>
      </c>
      <c r="F75" s="32">
        <v>1</v>
      </c>
      <c r="G75" s="32">
        <v>0</v>
      </c>
      <c r="H75" s="28">
        <v>0</v>
      </c>
      <c r="I75" s="32">
        <v>0</v>
      </c>
      <c r="J75" s="33">
        <v>653.04</v>
      </c>
      <c r="K75" s="34">
        <v>106470</v>
      </c>
      <c r="L75" s="34">
        <v>124277</v>
      </c>
      <c r="M75" s="34">
        <v>77723</v>
      </c>
      <c r="N75" s="34">
        <v>96062</v>
      </c>
      <c r="O75" s="28">
        <v>2.9</v>
      </c>
      <c r="P75" s="30">
        <v>2.7</v>
      </c>
      <c r="Q75" s="47">
        <v>21293</v>
      </c>
      <c r="R75" s="48">
        <v>33283</v>
      </c>
      <c r="S75" s="36">
        <v>70194</v>
      </c>
      <c r="T75" s="36">
        <v>88146</v>
      </c>
      <c r="U75" s="36">
        <v>629</v>
      </c>
      <c r="V75" s="36">
        <v>0</v>
      </c>
      <c r="W75" s="36">
        <v>100</v>
      </c>
      <c r="X75" s="36">
        <v>0</v>
      </c>
      <c r="Y75" s="36">
        <v>3183</v>
      </c>
      <c r="Z75" s="36">
        <v>4666</v>
      </c>
      <c r="AA75" s="36">
        <v>12247</v>
      </c>
      <c r="AB75" s="36">
        <v>13405</v>
      </c>
      <c r="AC75" s="36">
        <v>2254</v>
      </c>
      <c r="AD75" s="36">
        <v>2954</v>
      </c>
      <c r="AE75" s="36">
        <v>1918</v>
      </c>
      <c r="AF75" s="36">
        <v>2299</v>
      </c>
      <c r="AG75" s="36">
        <v>13301</v>
      </c>
      <c r="AH75" s="36">
        <v>15704</v>
      </c>
      <c r="AI75" s="36">
        <v>3389</v>
      </c>
      <c r="AJ75" s="36">
        <v>4614</v>
      </c>
      <c r="AK75" s="36">
        <v>33173</v>
      </c>
      <c r="AL75" s="36">
        <v>43817</v>
      </c>
      <c r="AM75" s="36">
        <v>7529</v>
      </c>
      <c r="AN75" s="36">
        <v>7916</v>
      </c>
      <c r="AO75" s="36">
        <v>2992</v>
      </c>
      <c r="AP75" s="28">
        <v>27</v>
      </c>
      <c r="AQ75" s="34">
        <v>3</v>
      </c>
      <c r="AR75" s="34">
        <v>97376</v>
      </c>
      <c r="AS75" s="37">
        <v>49422</v>
      </c>
      <c r="AT75" s="34"/>
      <c r="AU75" s="34"/>
      <c r="AV75" s="36">
        <v>0</v>
      </c>
      <c r="AW75" s="36"/>
      <c r="AX75" s="36"/>
      <c r="AY75" s="36"/>
      <c r="AZ75" s="36"/>
      <c r="BA75" s="36">
        <v>1</v>
      </c>
      <c r="BB75" s="36">
        <v>90</v>
      </c>
      <c r="BC75" s="34"/>
      <c r="BD75" s="34"/>
      <c r="BE75" s="34"/>
      <c r="BF75" s="34"/>
    </row>
    <row r="76" spans="2:58" ht="12.75">
      <c r="B76" s="29">
        <v>27111</v>
      </c>
      <c r="C76" s="30">
        <v>7</v>
      </c>
      <c r="D76" s="31" t="s">
        <v>163</v>
      </c>
      <c r="E76" s="28" t="s">
        <v>77</v>
      </c>
      <c r="F76" s="32">
        <v>0</v>
      </c>
      <c r="G76" s="32">
        <v>0</v>
      </c>
      <c r="H76" s="28">
        <v>0</v>
      </c>
      <c r="I76" s="32">
        <v>1</v>
      </c>
      <c r="J76" s="33">
        <v>1979.84</v>
      </c>
      <c r="K76" s="34">
        <v>50714</v>
      </c>
      <c r="L76" s="34">
        <v>57159</v>
      </c>
      <c r="M76" s="34">
        <v>22386</v>
      </c>
      <c r="N76" s="34">
        <v>29345</v>
      </c>
      <c r="O76" s="28">
        <v>6.3</v>
      </c>
      <c r="P76" s="30">
        <v>4.9</v>
      </c>
      <c r="Q76" s="47">
        <v>14995</v>
      </c>
      <c r="R76" s="48">
        <v>22436</v>
      </c>
      <c r="S76" s="36">
        <v>18690</v>
      </c>
      <c r="T76" s="36">
        <v>25323</v>
      </c>
      <c r="U76" s="36">
        <v>441</v>
      </c>
      <c r="V76" s="36">
        <v>613</v>
      </c>
      <c r="W76" s="36">
        <v>17</v>
      </c>
      <c r="X76" s="36">
        <v>39</v>
      </c>
      <c r="Y76" s="36">
        <v>1414</v>
      </c>
      <c r="Z76" s="36">
        <v>1936</v>
      </c>
      <c r="AA76" s="36">
        <v>2511</v>
      </c>
      <c r="AB76" s="36">
        <v>3724</v>
      </c>
      <c r="AC76" s="36">
        <v>1653</v>
      </c>
      <c r="AD76" s="36">
        <v>1739</v>
      </c>
      <c r="AE76" s="36">
        <v>765</v>
      </c>
      <c r="AF76" s="36">
        <v>980</v>
      </c>
      <c r="AG76" s="36">
        <v>4451</v>
      </c>
      <c r="AH76" s="36">
        <v>5829</v>
      </c>
      <c r="AI76" s="36">
        <v>1240</v>
      </c>
      <c r="AJ76" s="36">
        <v>1623</v>
      </c>
      <c r="AK76" s="36">
        <v>6198</v>
      </c>
      <c r="AL76" s="36">
        <v>8840</v>
      </c>
      <c r="AM76" s="36">
        <v>3696</v>
      </c>
      <c r="AN76" s="36">
        <v>4022</v>
      </c>
      <c r="AO76" s="36">
        <v>1569</v>
      </c>
      <c r="AP76" s="28">
        <v>9</v>
      </c>
      <c r="AQ76" s="34">
        <v>1</v>
      </c>
      <c r="AR76" s="34">
        <v>13471</v>
      </c>
      <c r="AS76" s="37">
        <v>33862</v>
      </c>
      <c r="AT76" s="34"/>
      <c r="AU76" s="34"/>
      <c r="AV76" s="36">
        <v>0</v>
      </c>
      <c r="AW76" s="36"/>
      <c r="AX76" s="36"/>
      <c r="AY76" s="36"/>
      <c r="AZ76" s="36"/>
      <c r="BA76" s="36">
        <v>1</v>
      </c>
      <c r="BB76" s="36">
        <v>94</v>
      </c>
      <c r="BC76" s="34">
        <v>2</v>
      </c>
      <c r="BD76" s="34" t="s">
        <v>164</v>
      </c>
      <c r="BE76" s="34"/>
      <c r="BF76" s="34"/>
    </row>
    <row r="77" spans="2:58" ht="12.75">
      <c r="B77" s="29">
        <v>27113</v>
      </c>
      <c r="C77" s="30">
        <v>7</v>
      </c>
      <c r="D77" s="31" t="s">
        <v>165</v>
      </c>
      <c r="E77" s="28" t="s">
        <v>77</v>
      </c>
      <c r="F77" s="32">
        <v>0</v>
      </c>
      <c r="G77" s="32">
        <v>0</v>
      </c>
      <c r="H77" s="28">
        <v>1</v>
      </c>
      <c r="I77" s="32">
        <v>0</v>
      </c>
      <c r="J77" s="33">
        <v>616.56</v>
      </c>
      <c r="K77" s="34">
        <v>13306</v>
      </c>
      <c r="L77" s="34">
        <v>13584</v>
      </c>
      <c r="M77" s="34">
        <v>7583</v>
      </c>
      <c r="N77" s="34">
        <v>9977</v>
      </c>
      <c r="O77" s="28">
        <v>9.5</v>
      </c>
      <c r="P77" s="30">
        <v>6.8</v>
      </c>
      <c r="Q77" s="47">
        <v>15857</v>
      </c>
      <c r="R77" s="48">
        <v>27206</v>
      </c>
      <c r="S77" s="36">
        <v>6239</v>
      </c>
      <c r="T77" s="36">
        <v>8538</v>
      </c>
      <c r="U77" s="36">
        <v>57</v>
      </c>
      <c r="V77" s="36">
        <v>89</v>
      </c>
      <c r="W77" s="36">
        <v>0</v>
      </c>
      <c r="X77" s="36">
        <v>0</v>
      </c>
      <c r="Y77" s="36">
        <v>239</v>
      </c>
      <c r="Z77" s="36">
        <v>305</v>
      </c>
      <c r="AA77" s="36">
        <v>1034</v>
      </c>
      <c r="AB77" s="36">
        <v>1818</v>
      </c>
      <c r="AC77" s="36">
        <v>359</v>
      </c>
      <c r="AD77" s="36">
        <v>481</v>
      </c>
      <c r="AE77" s="36">
        <v>716</v>
      </c>
      <c r="AF77" s="36">
        <v>1454</v>
      </c>
      <c r="AG77" s="36">
        <v>1415</v>
      </c>
      <c r="AH77" s="36">
        <v>1490</v>
      </c>
      <c r="AI77" s="36">
        <v>379</v>
      </c>
      <c r="AJ77" s="36">
        <v>325</v>
      </c>
      <c r="AK77" s="36">
        <v>2034</v>
      </c>
      <c r="AL77" s="36">
        <v>2571</v>
      </c>
      <c r="AM77" s="36">
        <v>1344</v>
      </c>
      <c r="AN77" s="36">
        <v>1439</v>
      </c>
      <c r="AO77" s="36">
        <v>329</v>
      </c>
      <c r="AP77" s="28">
        <v>3</v>
      </c>
      <c r="AQ77" s="34">
        <v>1</v>
      </c>
      <c r="AR77" s="34">
        <v>8410</v>
      </c>
      <c r="AS77" s="37">
        <v>6033</v>
      </c>
      <c r="AT77" s="34"/>
      <c r="AU77" s="34"/>
      <c r="AV77" s="36">
        <v>0</v>
      </c>
      <c r="AW77" s="36"/>
      <c r="AX77" s="36"/>
      <c r="AY77" s="36">
        <v>1</v>
      </c>
      <c r="AZ77" s="36" t="s">
        <v>166</v>
      </c>
      <c r="BA77" s="36">
        <v>0</v>
      </c>
      <c r="BB77" s="36"/>
      <c r="BC77" s="34"/>
      <c r="BD77" s="34"/>
      <c r="BE77" s="34"/>
      <c r="BF77" s="34"/>
    </row>
    <row r="78" spans="2:58" ht="12.75">
      <c r="B78" s="29">
        <v>27115</v>
      </c>
      <c r="C78" s="30">
        <v>6</v>
      </c>
      <c r="D78" s="31" t="s">
        <v>167</v>
      </c>
      <c r="E78" s="28" t="s">
        <v>77</v>
      </c>
      <c r="F78" s="32">
        <v>0</v>
      </c>
      <c r="G78" s="32">
        <v>0</v>
      </c>
      <c r="H78" s="28">
        <v>1</v>
      </c>
      <c r="I78" s="32">
        <v>1</v>
      </c>
      <c r="J78" s="33">
        <v>1411.16</v>
      </c>
      <c r="K78" s="34">
        <v>21264</v>
      </c>
      <c r="L78" s="34">
        <v>26530</v>
      </c>
      <c r="M78" s="34">
        <v>7150</v>
      </c>
      <c r="N78" s="34">
        <v>10947</v>
      </c>
      <c r="O78" s="28">
        <v>10.9</v>
      </c>
      <c r="P78" s="30">
        <v>7.2</v>
      </c>
      <c r="Q78" s="47">
        <v>12693</v>
      </c>
      <c r="R78" s="48">
        <v>18852</v>
      </c>
      <c r="S78" s="36">
        <v>5415</v>
      </c>
      <c r="T78" s="36">
        <v>9105</v>
      </c>
      <c r="U78" s="36">
        <v>155</v>
      </c>
      <c r="V78" s="36">
        <v>0</v>
      </c>
      <c r="W78" s="36">
        <v>0</v>
      </c>
      <c r="X78" s="36">
        <v>0</v>
      </c>
      <c r="Y78" s="36">
        <v>433</v>
      </c>
      <c r="Z78" s="36">
        <v>781</v>
      </c>
      <c r="AA78" s="36">
        <v>465</v>
      </c>
      <c r="AB78" s="36">
        <v>592</v>
      </c>
      <c r="AC78" s="36">
        <v>334</v>
      </c>
      <c r="AD78" s="36">
        <v>429</v>
      </c>
      <c r="AE78" s="36">
        <v>225</v>
      </c>
      <c r="AF78" s="36">
        <v>216</v>
      </c>
      <c r="AG78" s="36">
        <v>1794</v>
      </c>
      <c r="AH78" s="36">
        <v>2104</v>
      </c>
      <c r="AI78" s="36">
        <v>354</v>
      </c>
      <c r="AJ78" s="36">
        <v>484</v>
      </c>
      <c r="AK78" s="36">
        <v>1652</v>
      </c>
      <c r="AL78" s="36">
        <v>4332</v>
      </c>
      <c r="AM78" s="36">
        <v>1735</v>
      </c>
      <c r="AN78" s="36">
        <v>1842</v>
      </c>
      <c r="AO78" s="36">
        <v>643</v>
      </c>
      <c r="AP78" s="28">
        <v>0</v>
      </c>
      <c r="AQ78" s="34"/>
      <c r="AR78" s="34"/>
      <c r="AS78" s="37">
        <v>15353</v>
      </c>
      <c r="AT78" s="34"/>
      <c r="AU78" s="34"/>
      <c r="AV78" s="36">
        <v>1</v>
      </c>
      <c r="AW78" s="36" t="s">
        <v>108</v>
      </c>
      <c r="AX78" s="36">
        <v>460</v>
      </c>
      <c r="AY78" s="36">
        <v>1</v>
      </c>
      <c r="AZ78" s="36" t="s">
        <v>168</v>
      </c>
      <c r="BA78" s="36">
        <v>1</v>
      </c>
      <c r="BB78" s="36">
        <v>35</v>
      </c>
      <c r="BC78" s="34"/>
      <c r="BD78" s="34"/>
      <c r="BE78" s="34"/>
      <c r="BF78" s="34"/>
    </row>
    <row r="79" spans="2:58" ht="12.75">
      <c r="B79" s="29">
        <v>27117</v>
      </c>
      <c r="C79" s="30">
        <v>7</v>
      </c>
      <c r="D79" s="31" t="s">
        <v>169</v>
      </c>
      <c r="E79" s="28" t="s">
        <v>77</v>
      </c>
      <c r="F79" s="32">
        <v>0</v>
      </c>
      <c r="G79" s="32">
        <v>0</v>
      </c>
      <c r="H79" s="28">
        <v>0</v>
      </c>
      <c r="I79" s="32">
        <v>1</v>
      </c>
      <c r="J79" s="33">
        <v>465.91</v>
      </c>
      <c r="K79" s="34">
        <v>10491</v>
      </c>
      <c r="L79" s="34">
        <v>9895</v>
      </c>
      <c r="M79" s="34">
        <v>4548</v>
      </c>
      <c r="N79" s="34">
        <v>5841</v>
      </c>
      <c r="O79" s="28">
        <v>6.5</v>
      </c>
      <c r="P79" s="30">
        <v>3.9</v>
      </c>
      <c r="Q79" s="47">
        <v>15074</v>
      </c>
      <c r="R79" s="48">
        <v>24866</v>
      </c>
      <c r="S79" s="36">
        <v>3686</v>
      </c>
      <c r="T79" s="36">
        <v>4909</v>
      </c>
      <c r="U79" s="36">
        <v>94</v>
      </c>
      <c r="V79" s="36">
        <v>0</v>
      </c>
      <c r="W79" s="36">
        <v>0</v>
      </c>
      <c r="X79" s="36">
        <v>0</v>
      </c>
      <c r="Y79" s="36">
        <v>201</v>
      </c>
      <c r="Z79" s="36">
        <v>405</v>
      </c>
      <c r="AA79" s="36">
        <v>570</v>
      </c>
      <c r="AB79" s="36">
        <v>829</v>
      </c>
      <c r="AC79" s="36">
        <v>183</v>
      </c>
      <c r="AD79" s="36">
        <v>277</v>
      </c>
      <c r="AE79" s="36">
        <v>252</v>
      </c>
      <c r="AF79" s="36">
        <v>272</v>
      </c>
      <c r="AG79" s="36">
        <v>969</v>
      </c>
      <c r="AH79" s="36">
        <v>1079</v>
      </c>
      <c r="AI79" s="36">
        <v>284</v>
      </c>
      <c r="AJ79" s="36">
        <v>452</v>
      </c>
      <c r="AK79" s="36">
        <v>1129</v>
      </c>
      <c r="AL79" s="36">
        <v>1373</v>
      </c>
      <c r="AM79" s="36">
        <v>862</v>
      </c>
      <c r="AN79" s="36">
        <v>932</v>
      </c>
      <c r="AO79" s="36">
        <v>299</v>
      </c>
      <c r="AP79" s="28">
        <v>8</v>
      </c>
      <c r="AQ79" s="34"/>
      <c r="AR79" s="34"/>
      <c r="AS79" s="37">
        <v>4434</v>
      </c>
      <c r="AT79" s="34"/>
      <c r="AU79" s="34"/>
      <c r="AV79" s="36">
        <v>0</v>
      </c>
      <c r="AW79" s="36"/>
      <c r="AX79" s="36"/>
      <c r="AY79" s="36"/>
      <c r="AZ79" s="36"/>
      <c r="BA79" s="36">
        <v>0</v>
      </c>
      <c r="BB79" s="36"/>
      <c r="BC79" s="34"/>
      <c r="BD79" s="34"/>
      <c r="BE79" s="34"/>
      <c r="BF79" s="34"/>
    </row>
    <row r="80" spans="2:58" ht="12.75">
      <c r="B80" s="29">
        <v>27119</v>
      </c>
      <c r="C80" s="30">
        <v>3</v>
      </c>
      <c r="D80" s="31" t="s">
        <v>170</v>
      </c>
      <c r="E80" s="28" t="s">
        <v>77</v>
      </c>
      <c r="F80" s="32">
        <v>0</v>
      </c>
      <c r="G80" s="32">
        <v>0</v>
      </c>
      <c r="H80" s="28">
        <v>0</v>
      </c>
      <c r="I80" s="32">
        <v>1</v>
      </c>
      <c r="J80" s="33">
        <v>1970.49</v>
      </c>
      <c r="K80" s="34">
        <v>32498</v>
      </c>
      <c r="L80" s="34">
        <v>31369</v>
      </c>
      <c r="M80" s="34">
        <v>14115</v>
      </c>
      <c r="N80" s="34">
        <v>16080</v>
      </c>
      <c r="O80" s="28">
        <v>7.3</v>
      </c>
      <c r="P80" s="30">
        <v>4.8</v>
      </c>
      <c r="Q80" s="47">
        <v>15850</v>
      </c>
      <c r="R80" s="48">
        <v>24441</v>
      </c>
      <c r="S80" s="36">
        <v>11313</v>
      </c>
      <c r="T80" s="36">
        <v>13119</v>
      </c>
      <c r="U80" s="36">
        <v>387</v>
      </c>
      <c r="V80" s="36">
        <v>0</v>
      </c>
      <c r="W80" s="36">
        <v>40</v>
      </c>
      <c r="X80" s="36">
        <v>0</v>
      </c>
      <c r="Y80" s="36">
        <v>597</v>
      </c>
      <c r="Z80" s="36">
        <v>795</v>
      </c>
      <c r="AA80" s="36">
        <v>1171</v>
      </c>
      <c r="AB80" s="36">
        <v>1880</v>
      </c>
      <c r="AC80" s="36">
        <v>518</v>
      </c>
      <c r="AD80" s="36">
        <v>750</v>
      </c>
      <c r="AE80" s="36">
        <v>843</v>
      </c>
      <c r="AF80" s="36">
        <v>920</v>
      </c>
      <c r="AG80" s="36">
        <v>2433</v>
      </c>
      <c r="AH80" s="36">
        <v>2773</v>
      </c>
      <c r="AI80" s="36">
        <v>821</v>
      </c>
      <c r="AJ80" s="36">
        <v>812</v>
      </c>
      <c r="AK80" s="36">
        <v>4503</v>
      </c>
      <c r="AL80" s="36">
        <v>4780</v>
      </c>
      <c r="AM80" s="36">
        <v>2802</v>
      </c>
      <c r="AN80" s="36">
        <v>2961</v>
      </c>
      <c r="AO80" s="36">
        <v>831</v>
      </c>
      <c r="AP80" s="28">
        <v>2</v>
      </c>
      <c r="AQ80" s="34">
        <v>2</v>
      </c>
      <c r="AR80" s="34">
        <v>15693</v>
      </c>
      <c r="AS80" s="37">
        <v>14008</v>
      </c>
      <c r="AT80" s="34"/>
      <c r="AU80" s="34"/>
      <c r="AV80" s="36">
        <v>0</v>
      </c>
      <c r="AW80" s="36"/>
      <c r="AX80" s="36"/>
      <c r="AY80" s="36"/>
      <c r="AZ80" s="36"/>
      <c r="BA80" s="36">
        <v>0</v>
      </c>
      <c r="BB80" s="36"/>
      <c r="BC80" s="34"/>
      <c r="BD80" s="34"/>
      <c r="BE80" s="34" t="s">
        <v>501</v>
      </c>
      <c r="BF80" s="34">
        <v>1</v>
      </c>
    </row>
    <row r="81" spans="2:58" ht="12.75">
      <c r="B81" s="29">
        <v>27121</v>
      </c>
      <c r="C81" s="30">
        <v>6</v>
      </c>
      <c r="D81" s="31" t="s">
        <v>171</v>
      </c>
      <c r="E81" s="28" t="s">
        <v>77</v>
      </c>
      <c r="F81" s="32">
        <v>0</v>
      </c>
      <c r="G81" s="32">
        <v>0</v>
      </c>
      <c r="H81" s="28">
        <v>1</v>
      </c>
      <c r="I81" s="32">
        <v>1</v>
      </c>
      <c r="J81" s="33">
        <v>670.19</v>
      </c>
      <c r="K81" s="34">
        <v>10745</v>
      </c>
      <c r="L81" s="34">
        <v>11236</v>
      </c>
      <c r="M81" s="34">
        <v>3809</v>
      </c>
      <c r="N81" s="34">
        <v>5038</v>
      </c>
      <c r="O81" s="28">
        <v>5.7</v>
      </c>
      <c r="P81" s="30">
        <v>3.3</v>
      </c>
      <c r="Q81" s="47">
        <v>14066</v>
      </c>
      <c r="R81" s="48">
        <v>23111</v>
      </c>
      <c r="S81" s="36">
        <v>3054</v>
      </c>
      <c r="T81" s="36">
        <v>4254</v>
      </c>
      <c r="U81" s="36">
        <v>76</v>
      </c>
      <c r="V81" s="36">
        <v>0</v>
      </c>
      <c r="W81" s="36">
        <v>0</v>
      </c>
      <c r="X81" s="36">
        <v>0</v>
      </c>
      <c r="Y81" s="36">
        <v>234</v>
      </c>
      <c r="Z81" s="36">
        <v>310</v>
      </c>
      <c r="AA81" s="36">
        <v>345</v>
      </c>
      <c r="AB81" s="36">
        <v>572</v>
      </c>
      <c r="AC81" s="36">
        <v>178</v>
      </c>
      <c r="AD81" s="36">
        <v>254</v>
      </c>
      <c r="AE81" s="36">
        <v>179</v>
      </c>
      <c r="AF81" s="36">
        <v>471</v>
      </c>
      <c r="AG81" s="36">
        <v>749</v>
      </c>
      <c r="AH81" s="36">
        <v>877</v>
      </c>
      <c r="AI81" s="36">
        <v>262</v>
      </c>
      <c r="AJ81" s="36">
        <v>0</v>
      </c>
      <c r="AK81" s="36">
        <v>1031</v>
      </c>
      <c r="AL81" s="36">
        <v>1328</v>
      </c>
      <c r="AM81" s="36">
        <v>755</v>
      </c>
      <c r="AN81" s="36">
        <v>784</v>
      </c>
      <c r="AO81" s="36">
        <v>307</v>
      </c>
      <c r="AP81" s="28">
        <v>1</v>
      </c>
      <c r="AQ81" s="34"/>
      <c r="AR81" s="34"/>
      <c r="AS81" s="37">
        <v>5827</v>
      </c>
      <c r="AT81" s="34"/>
      <c r="AU81" s="34"/>
      <c r="AV81" s="36">
        <v>0</v>
      </c>
      <c r="AW81" s="36"/>
      <c r="AX81" s="36"/>
      <c r="AY81" s="36"/>
      <c r="AZ81" s="36"/>
      <c r="BA81" s="36">
        <v>0</v>
      </c>
      <c r="BB81" s="36"/>
      <c r="BC81" s="34"/>
      <c r="BD81" s="34"/>
      <c r="BE81" s="34"/>
      <c r="BF81" s="34"/>
    </row>
    <row r="82" spans="2:58" ht="12.75">
      <c r="B82" s="29">
        <v>27123</v>
      </c>
      <c r="C82" s="30">
        <v>0</v>
      </c>
      <c r="D82" s="31" t="s">
        <v>172</v>
      </c>
      <c r="E82" s="28" t="s">
        <v>77</v>
      </c>
      <c r="F82" s="32">
        <v>1</v>
      </c>
      <c r="G82" s="32">
        <v>0</v>
      </c>
      <c r="H82" s="28">
        <v>0</v>
      </c>
      <c r="I82" s="32">
        <v>0</v>
      </c>
      <c r="J82" s="33">
        <v>155.82</v>
      </c>
      <c r="K82" s="34">
        <v>485765</v>
      </c>
      <c r="L82" s="34">
        <v>511035</v>
      </c>
      <c r="M82" s="34">
        <v>356217</v>
      </c>
      <c r="N82" s="34">
        <v>399247</v>
      </c>
      <c r="O82" s="28">
        <v>4.1</v>
      </c>
      <c r="P82" s="30">
        <v>2.9</v>
      </c>
      <c r="Q82" s="47">
        <v>22383</v>
      </c>
      <c r="R82" s="48">
        <v>34601</v>
      </c>
      <c r="S82" s="36">
        <v>306114</v>
      </c>
      <c r="T82" s="36">
        <v>341413</v>
      </c>
      <c r="U82" s="36">
        <v>1163</v>
      </c>
      <c r="V82" s="36">
        <v>1755</v>
      </c>
      <c r="W82" s="36">
        <v>278</v>
      </c>
      <c r="X82" s="36">
        <v>125</v>
      </c>
      <c r="Y82" s="36">
        <v>12594</v>
      </c>
      <c r="Z82" s="36">
        <v>15947</v>
      </c>
      <c r="AA82" s="36">
        <v>73877</v>
      </c>
      <c r="AB82" s="36">
        <v>59679</v>
      </c>
      <c r="AC82" s="36">
        <v>14329</v>
      </c>
      <c r="AD82" s="36">
        <v>15082</v>
      </c>
      <c r="AE82" s="36">
        <v>13988</v>
      </c>
      <c r="AF82" s="36">
        <v>18871</v>
      </c>
      <c r="AG82" s="36">
        <v>55453</v>
      </c>
      <c r="AH82" s="36">
        <v>59268</v>
      </c>
      <c r="AI82" s="36">
        <v>27810</v>
      </c>
      <c r="AJ82" s="36">
        <v>31883</v>
      </c>
      <c r="AK82" s="36">
        <v>106622</v>
      </c>
      <c r="AL82" s="36">
        <v>138803</v>
      </c>
      <c r="AM82" s="36">
        <v>50103</v>
      </c>
      <c r="AN82" s="36">
        <v>57834</v>
      </c>
      <c r="AO82" s="36">
        <v>13701</v>
      </c>
      <c r="AP82" s="28">
        <v>168</v>
      </c>
      <c r="AQ82" s="34">
        <v>13</v>
      </c>
      <c r="AR82" s="34">
        <f>23974+477942</f>
        <v>501916</v>
      </c>
      <c r="AS82" s="37">
        <v>206448</v>
      </c>
      <c r="AT82" s="34"/>
      <c r="AU82" s="34"/>
      <c r="AV82" s="36">
        <v>0</v>
      </c>
      <c r="AW82" s="36"/>
      <c r="AX82" s="36"/>
      <c r="AY82" s="36"/>
      <c r="AZ82" s="36"/>
      <c r="BA82" s="36">
        <v>2</v>
      </c>
      <c r="BB82" s="36" t="s">
        <v>110</v>
      </c>
      <c r="BC82" s="34">
        <v>1</v>
      </c>
      <c r="BD82" s="34" t="s">
        <v>173</v>
      </c>
      <c r="BE82" s="34"/>
      <c r="BF82" s="34"/>
    </row>
    <row r="83" spans="2:58" ht="12.75">
      <c r="B83" s="29">
        <v>27125</v>
      </c>
      <c r="C83" s="30">
        <v>9</v>
      </c>
      <c r="D83" s="31" t="s">
        <v>174</v>
      </c>
      <c r="E83" s="28" t="s">
        <v>77</v>
      </c>
      <c r="F83" s="32">
        <v>0</v>
      </c>
      <c r="G83" s="32">
        <v>0</v>
      </c>
      <c r="H83" s="28">
        <v>0</v>
      </c>
      <c r="I83" s="32">
        <v>0</v>
      </c>
      <c r="J83" s="33">
        <v>432.44</v>
      </c>
      <c r="K83" s="34">
        <v>4525</v>
      </c>
      <c r="L83" s="34">
        <v>4299</v>
      </c>
      <c r="M83" s="34">
        <v>1520</v>
      </c>
      <c r="N83" s="34">
        <v>1672</v>
      </c>
      <c r="O83" s="28">
        <v>15.7</v>
      </c>
      <c r="P83" s="30">
        <v>11.5</v>
      </c>
      <c r="Q83" s="47">
        <v>12868</v>
      </c>
      <c r="R83" s="48">
        <v>21084</v>
      </c>
      <c r="S83" s="36">
        <v>1152</v>
      </c>
      <c r="T83" s="36">
        <v>1361</v>
      </c>
      <c r="U83" s="36">
        <v>23</v>
      </c>
      <c r="V83" s="36">
        <v>0</v>
      </c>
      <c r="W83" s="36">
        <v>0</v>
      </c>
      <c r="X83" s="36">
        <v>0</v>
      </c>
      <c r="Y83" s="36">
        <v>102</v>
      </c>
      <c r="Z83" s="36">
        <v>133</v>
      </c>
      <c r="AA83" s="36">
        <v>89</v>
      </c>
      <c r="AB83" s="36">
        <v>154</v>
      </c>
      <c r="AC83" s="36">
        <v>102</v>
      </c>
      <c r="AD83" s="36">
        <v>139</v>
      </c>
      <c r="AE83" s="36">
        <v>66</v>
      </c>
      <c r="AF83" s="36">
        <v>45</v>
      </c>
      <c r="AG83" s="36">
        <v>296</v>
      </c>
      <c r="AH83" s="36">
        <v>274</v>
      </c>
      <c r="AI83" s="36">
        <v>80</v>
      </c>
      <c r="AJ83" s="36">
        <v>103</v>
      </c>
      <c r="AK83" s="36">
        <v>392</v>
      </c>
      <c r="AL83" s="36">
        <v>476</v>
      </c>
      <c r="AM83" s="36">
        <v>368</v>
      </c>
      <c r="AN83" s="36">
        <v>311</v>
      </c>
      <c r="AO83" s="36">
        <v>107</v>
      </c>
      <c r="AP83" s="28">
        <v>1</v>
      </c>
      <c r="AQ83" s="34"/>
      <c r="AR83" s="34"/>
      <c r="AS83" s="37">
        <v>1883</v>
      </c>
      <c r="AT83" s="34"/>
      <c r="AU83" s="34"/>
      <c r="AV83" s="36">
        <v>0</v>
      </c>
      <c r="AW83" s="36"/>
      <c r="AX83" s="36"/>
      <c r="AY83" s="36">
        <v>1</v>
      </c>
      <c r="AZ83" s="36" t="s">
        <v>175</v>
      </c>
      <c r="BA83" s="36">
        <v>0</v>
      </c>
      <c r="BB83" s="36"/>
      <c r="BC83" s="34"/>
      <c r="BD83" s="34"/>
      <c r="BE83" s="34"/>
      <c r="BF83" s="34"/>
    </row>
    <row r="84" spans="2:58" ht="12.75">
      <c r="B84" s="29">
        <v>27127</v>
      </c>
      <c r="C84" s="30">
        <v>7</v>
      </c>
      <c r="D84" s="31" t="s">
        <v>176</v>
      </c>
      <c r="E84" s="28" t="s">
        <v>77</v>
      </c>
      <c r="F84" s="32">
        <v>0</v>
      </c>
      <c r="G84" s="32">
        <v>0</v>
      </c>
      <c r="H84" s="28">
        <v>0</v>
      </c>
      <c r="I84" s="32">
        <v>0</v>
      </c>
      <c r="J84" s="33">
        <v>879.87</v>
      </c>
      <c r="K84" s="34">
        <v>17254</v>
      </c>
      <c r="L84" s="34">
        <v>16815</v>
      </c>
      <c r="M84" s="34">
        <v>7360</v>
      </c>
      <c r="N84" s="34">
        <v>9444</v>
      </c>
      <c r="O84" s="28">
        <v>3.2</v>
      </c>
      <c r="P84" s="30">
        <v>3.4</v>
      </c>
      <c r="Q84" s="47">
        <v>16284</v>
      </c>
      <c r="R84" s="48">
        <v>25207</v>
      </c>
      <c r="S84" s="36">
        <v>6015</v>
      </c>
      <c r="T84" s="36">
        <v>8010</v>
      </c>
      <c r="U84" s="36">
        <v>107</v>
      </c>
      <c r="V84" s="36">
        <v>0</v>
      </c>
      <c r="W84" s="36">
        <v>16</v>
      </c>
      <c r="X84" s="36">
        <v>0</v>
      </c>
      <c r="Y84" s="36">
        <v>380</v>
      </c>
      <c r="Z84" s="36">
        <v>581</v>
      </c>
      <c r="AA84" s="36">
        <v>1027</v>
      </c>
      <c r="AB84" s="36">
        <v>1325</v>
      </c>
      <c r="AC84" s="36">
        <v>306</v>
      </c>
      <c r="AD84" s="36">
        <v>390</v>
      </c>
      <c r="AE84" s="36">
        <v>549</v>
      </c>
      <c r="AF84" s="36">
        <v>548</v>
      </c>
      <c r="AG84" s="36">
        <v>1266</v>
      </c>
      <c r="AH84" s="36">
        <v>1599</v>
      </c>
      <c r="AI84" s="36">
        <v>474</v>
      </c>
      <c r="AJ84" s="36">
        <v>560</v>
      </c>
      <c r="AK84" s="36">
        <v>1890</v>
      </c>
      <c r="AL84" s="36">
        <v>2805</v>
      </c>
      <c r="AM84" s="36">
        <v>1345</v>
      </c>
      <c r="AN84" s="36">
        <v>1434</v>
      </c>
      <c r="AO84" s="36">
        <v>630</v>
      </c>
      <c r="AP84" s="28">
        <v>1</v>
      </c>
      <c r="AQ84" s="34">
        <v>1</v>
      </c>
      <c r="AR84" s="34">
        <v>5459</v>
      </c>
      <c r="AS84" s="37">
        <v>7230</v>
      </c>
      <c r="AT84" s="34"/>
      <c r="AU84" s="34"/>
      <c r="AV84" s="36">
        <v>1</v>
      </c>
      <c r="AW84" s="36" t="s">
        <v>177</v>
      </c>
      <c r="AX84" s="36">
        <v>295</v>
      </c>
      <c r="AY84" s="36"/>
      <c r="AZ84" s="36"/>
      <c r="BA84" s="36">
        <v>0</v>
      </c>
      <c r="BB84" s="36"/>
      <c r="BC84" s="34"/>
      <c r="BD84" s="34"/>
      <c r="BE84" s="34"/>
      <c r="BF84" s="34"/>
    </row>
    <row r="85" spans="2:58" ht="12.75">
      <c r="B85" s="29">
        <v>27129</v>
      </c>
      <c r="C85" s="30">
        <v>7</v>
      </c>
      <c r="D85" s="31" t="s">
        <v>178</v>
      </c>
      <c r="E85" s="28" t="s">
        <v>77</v>
      </c>
      <c r="F85" s="32">
        <v>0</v>
      </c>
      <c r="G85" s="32">
        <v>0</v>
      </c>
      <c r="H85" s="28">
        <v>0</v>
      </c>
      <c r="I85" s="32">
        <v>0</v>
      </c>
      <c r="J85" s="33">
        <v>982.97</v>
      </c>
      <c r="K85" s="34">
        <v>17673</v>
      </c>
      <c r="L85" s="34">
        <v>17154</v>
      </c>
      <c r="M85" s="34">
        <v>7064</v>
      </c>
      <c r="N85" s="34">
        <v>8189</v>
      </c>
      <c r="O85" s="28">
        <v>6.3</v>
      </c>
      <c r="P85" s="30">
        <v>5.1</v>
      </c>
      <c r="Q85" s="47">
        <v>16724</v>
      </c>
      <c r="R85" s="48">
        <v>24502</v>
      </c>
      <c r="S85" s="36">
        <v>5865</v>
      </c>
      <c r="T85" s="36">
        <v>6896</v>
      </c>
      <c r="U85" s="36">
        <v>226</v>
      </c>
      <c r="V85" s="36">
        <v>422</v>
      </c>
      <c r="W85" s="36">
        <v>17</v>
      </c>
      <c r="X85" s="36">
        <v>14</v>
      </c>
      <c r="Y85" s="36">
        <v>438</v>
      </c>
      <c r="Z85" s="36">
        <v>499</v>
      </c>
      <c r="AA85" s="36">
        <v>930</v>
      </c>
      <c r="AB85" s="36">
        <v>1246</v>
      </c>
      <c r="AC85" s="36">
        <v>386</v>
      </c>
      <c r="AD85" s="36">
        <v>524</v>
      </c>
      <c r="AE85" s="36">
        <v>623</v>
      </c>
      <c r="AF85" s="36">
        <v>423</v>
      </c>
      <c r="AG85" s="36">
        <v>1145</v>
      </c>
      <c r="AH85" s="36">
        <v>1191</v>
      </c>
      <c r="AI85" s="36">
        <v>468</v>
      </c>
      <c r="AJ85" s="36">
        <v>639</v>
      </c>
      <c r="AK85" s="36">
        <v>1632</v>
      </c>
      <c r="AL85" s="36">
        <v>1938</v>
      </c>
      <c r="AM85" s="36">
        <v>1199</v>
      </c>
      <c r="AN85" s="36">
        <v>1293</v>
      </c>
      <c r="AO85" s="36">
        <v>643</v>
      </c>
      <c r="AP85" s="28">
        <v>2</v>
      </c>
      <c r="AQ85" s="34"/>
      <c r="AR85" s="34"/>
      <c r="AS85" s="37">
        <v>7413</v>
      </c>
      <c r="AT85" s="34"/>
      <c r="AU85" s="34"/>
      <c r="AV85" s="36">
        <v>0</v>
      </c>
      <c r="AW85" s="36"/>
      <c r="AX85" s="36"/>
      <c r="AY85" s="36">
        <v>1</v>
      </c>
      <c r="AZ85" s="36" t="s">
        <v>179</v>
      </c>
      <c r="BA85" s="36">
        <v>0</v>
      </c>
      <c r="BB85" s="36"/>
      <c r="BC85" s="34"/>
      <c r="BD85" s="34"/>
      <c r="BE85" s="34"/>
      <c r="BF85" s="34"/>
    </row>
    <row r="86" spans="2:58" ht="12.75">
      <c r="B86" s="29">
        <v>27131</v>
      </c>
      <c r="C86" s="30">
        <v>4</v>
      </c>
      <c r="D86" s="31" t="s">
        <v>180</v>
      </c>
      <c r="E86" s="28" t="s">
        <v>77</v>
      </c>
      <c r="F86" s="32">
        <v>0</v>
      </c>
      <c r="G86" s="32">
        <v>0</v>
      </c>
      <c r="H86" s="28">
        <v>0</v>
      </c>
      <c r="I86" s="32">
        <v>1</v>
      </c>
      <c r="J86" s="33">
        <v>497.58</v>
      </c>
      <c r="K86" s="34">
        <v>49183</v>
      </c>
      <c r="L86" s="34">
        <v>56665</v>
      </c>
      <c r="M86" s="34">
        <v>25023</v>
      </c>
      <c r="N86" s="34">
        <v>28984</v>
      </c>
      <c r="O86" s="28">
        <v>4.6</v>
      </c>
      <c r="P86" s="30">
        <v>3.5</v>
      </c>
      <c r="Q86" s="47">
        <v>16222</v>
      </c>
      <c r="R86" s="48">
        <v>23671</v>
      </c>
      <c r="S86" s="36">
        <v>20748</v>
      </c>
      <c r="T86" s="36">
        <v>24983</v>
      </c>
      <c r="U86" s="36">
        <v>210</v>
      </c>
      <c r="V86" s="36">
        <v>301</v>
      </c>
      <c r="W86" s="36">
        <v>33</v>
      </c>
      <c r="X86" s="36">
        <v>72</v>
      </c>
      <c r="Y86" s="36">
        <v>1216</v>
      </c>
      <c r="Z86" s="36">
        <v>1846</v>
      </c>
      <c r="AA86" s="36">
        <v>3893</v>
      </c>
      <c r="AB86" s="36">
        <v>5309</v>
      </c>
      <c r="AC86" s="36">
        <v>639</v>
      </c>
      <c r="AD86" s="36">
        <v>711</v>
      </c>
      <c r="AE86" s="36">
        <v>1028</v>
      </c>
      <c r="AF86" s="36">
        <v>1169</v>
      </c>
      <c r="AG86" s="36">
        <v>4266</v>
      </c>
      <c r="AH86" s="36">
        <v>4958</v>
      </c>
      <c r="AI86" s="36">
        <v>1144</v>
      </c>
      <c r="AJ86" s="36">
        <v>1383</v>
      </c>
      <c r="AK86" s="36">
        <v>8319</v>
      </c>
      <c r="AL86" s="36">
        <v>9234</v>
      </c>
      <c r="AM86" s="36">
        <v>4275</v>
      </c>
      <c r="AN86" s="36">
        <v>4001</v>
      </c>
      <c r="AO86" s="36">
        <v>1416</v>
      </c>
      <c r="AP86" s="28">
        <v>10</v>
      </c>
      <c r="AQ86" s="34">
        <v>2</v>
      </c>
      <c r="AR86" s="34">
        <f>16590+20818</f>
        <v>37408</v>
      </c>
      <c r="AS86" s="37">
        <v>20061</v>
      </c>
      <c r="AT86" s="34"/>
      <c r="AU86" s="34"/>
      <c r="AV86" s="36">
        <v>0</v>
      </c>
      <c r="AW86" s="36"/>
      <c r="AX86" s="36"/>
      <c r="AY86" s="36"/>
      <c r="AZ86" s="36"/>
      <c r="BA86" s="36">
        <v>1</v>
      </c>
      <c r="BB86" s="36">
        <v>35</v>
      </c>
      <c r="BC86" s="34"/>
      <c r="BD86" s="34"/>
      <c r="BE86" s="34" t="s">
        <v>502</v>
      </c>
      <c r="BF86" s="34">
        <v>2</v>
      </c>
    </row>
    <row r="87" spans="2:58" ht="12.75">
      <c r="B87" s="29">
        <v>27133</v>
      </c>
      <c r="C87" s="30">
        <v>6</v>
      </c>
      <c r="D87" s="31" t="s">
        <v>181</v>
      </c>
      <c r="E87" s="28" t="s">
        <v>77</v>
      </c>
      <c r="F87" s="32">
        <v>0</v>
      </c>
      <c r="G87" s="32">
        <v>0</v>
      </c>
      <c r="H87" s="28">
        <v>2</v>
      </c>
      <c r="I87" s="32">
        <v>1</v>
      </c>
      <c r="J87" s="33">
        <v>482.63</v>
      </c>
      <c r="K87" s="34">
        <v>9806</v>
      </c>
      <c r="L87" s="34">
        <v>9721</v>
      </c>
      <c r="M87" s="34">
        <v>4071</v>
      </c>
      <c r="N87" s="34">
        <v>4521</v>
      </c>
      <c r="O87" s="28">
        <v>2.7</v>
      </c>
      <c r="P87" s="30">
        <v>3</v>
      </c>
      <c r="Q87" s="47">
        <v>17446</v>
      </c>
      <c r="R87" s="48">
        <v>25108</v>
      </c>
      <c r="S87" s="36">
        <v>3293</v>
      </c>
      <c r="T87" s="36">
        <v>3602</v>
      </c>
      <c r="U87" s="36">
        <v>67</v>
      </c>
      <c r="V87" s="36">
        <v>0</v>
      </c>
      <c r="W87" s="36">
        <v>0</v>
      </c>
      <c r="X87" s="36">
        <v>0</v>
      </c>
      <c r="Y87" s="36">
        <v>135</v>
      </c>
      <c r="Z87" s="36">
        <v>207</v>
      </c>
      <c r="AA87" s="36">
        <v>417</v>
      </c>
      <c r="AB87" s="36">
        <v>345</v>
      </c>
      <c r="AC87" s="36">
        <v>119</v>
      </c>
      <c r="AD87" s="36">
        <v>0</v>
      </c>
      <c r="AE87" s="36">
        <v>216</v>
      </c>
      <c r="AF87" s="36">
        <v>219</v>
      </c>
      <c r="AG87" s="36">
        <v>853</v>
      </c>
      <c r="AH87" s="36">
        <v>841</v>
      </c>
      <c r="AI87" s="36">
        <v>510</v>
      </c>
      <c r="AJ87" s="36">
        <v>505</v>
      </c>
      <c r="AK87" s="36">
        <v>968</v>
      </c>
      <c r="AL87" s="36">
        <v>1239</v>
      </c>
      <c r="AM87" s="36">
        <v>778</v>
      </c>
      <c r="AN87" s="36">
        <v>919</v>
      </c>
      <c r="AO87" s="36">
        <v>255</v>
      </c>
      <c r="AP87" s="28">
        <v>1</v>
      </c>
      <c r="AQ87" s="34"/>
      <c r="AR87" s="34"/>
      <c r="AS87" s="37">
        <v>4137</v>
      </c>
      <c r="AT87" s="34"/>
      <c r="AU87" s="34"/>
      <c r="AV87" s="36">
        <v>0</v>
      </c>
      <c r="AW87" s="36"/>
      <c r="AX87" s="36"/>
      <c r="AY87" s="36"/>
      <c r="AZ87" s="36"/>
      <c r="BA87" s="36">
        <v>1</v>
      </c>
      <c r="BB87" s="36">
        <v>90</v>
      </c>
      <c r="BC87" s="34"/>
      <c r="BD87" s="34"/>
      <c r="BE87" s="34"/>
      <c r="BF87" s="34"/>
    </row>
    <row r="88" spans="2:58" ht="12.75">
      <c r="B88" s="29">
        <v>27135</v>
      </c>
      <c r="C88" s="30">
        <v>9</v>
      </c>
      <c r="D88" s="31" t="s">
        <v>182</v>
      </c>
      <c r="E88" s="28" t="s">
        <v>77</v>
      </c>
      <c r="F88" s="32">
        <v>0</v>
      </c>
      <c r="G88" s="32">
        <v>0</v>
      </c>
      <c r="H88" s="28">
        <v>0</v>
      </c>
      <c r="I88" s="32">
        <v>0</v>
      </c>
      <c r="J88" s="33">
        <v>1662.66</v>
      </c>
      <c r="K88" s="34">
        <v>15026</v>
      </c>
      <c r="L88" s="34">
        <v>16338</v>
      </c>
      <c r="M88" s="34">
        <v>8636</v>
      </c>
      <c r="N88" s="34">
        <v>10894</v>
      </c>
      <c r="O88" s="28">
        <v>4.7</v>
      </c>
      <c r="P88" s="30">
        <v>4.8</v>
      </c>
      <c r="Q88" s="47">
        <v>16897</v>
      </c>
      <c r="R88" s="48">
        <v>24655</v>
      </c>
      <c r="S88" s="36">
        <v>7637</v>
      </c>
      <c r="T88" s="36">
        <v>9857</v>
      </c>
      <c r="U88" s="36">
        <v>70</v>
      </c>
      <c r="V88" s="36">
        <v>111</v>
      </c>
      <c r="W88" s="36">
        <v>0</v>
      </c>
      <c r="X88" s="36">
        <v>0</v>
      </c>
      <c r="Y88" s="36">
        <v>197</v>
      </c>
      <c r="Z88" s="36">
        <v>279</v>
      </c>
      <c r="AA88" s="36">
        <v>4309</v>
      </c>
      <c r="AB88" s="36">
        <v>4927</v>
      </c>
      <c r="AC88" s="36">
        <v>149</v>
      </c>
      <c r="AD88" s="36">
        <v>260</v>
      </c>
      <c r="AE88" s="36">
        <v>205</v>
      </c>
      <c r="AF88" s="36">
        <v>162</v>
      </c>
      <c r="AG88" s="36">
        <v>1110</v>
      </c>
      <c r="AH88" s="36">
        <v>1379</v>
      </c>
      <c r="AI88" s="36">
        <v>199</v>
      </c>
      <c r="AJ88" s="36">
        <v>364</v>
      </c>
      <c r="AK88" s="36">
        <v>1390</v>
      </c>
      <c r="AL88" s="36">
        <v>2375</v>
      </c>
      <c r="AM88" s="36">
        <v>999</v>
      </c>
      <c r="AN88" s="36">
        <v>1037</v>
      </c>
      <c r="AO88" s="36">
        <v>397</v>
      </c>
      <c r="AP88" s="28">
        <v>3</v>
      </c>
      <c r="AQ88" s="34"/>
      <c r="AR88" s="34"/>
      <c r="AS88" s="37">
        <v>7101</v>
      </c>
      <c r="AT88" s="34"/>
      <c r="AU88" s="34"/>
      <c r="AV88" s="36">
        <v>0</v>
      </c>
      <c r="AW88" s="36"/>
      <c r="AX88" s="36"/>
      <c r="AY88" s="36">
        <v>1</v>
      </c>
      <c r="AZ88" s="36" t="s">
        <v>183</v>
      </c>
      <c r="BA88" s="36">
        <v>0</v>
      </c>
      <c r="BB88" s="36"/>
      <c r="BC88" s="34">
        <v>1</v>
      </c>
      <c r="BD88" s="34" t="s">
        <v>184</v>
      </c>
      <c r="BE88" s="34"/>
      <c r="BF88" s="34"/>
    </row>
    <row r="89" spans="2:58" ht="12.75">
      <c r="B89" s="29">
        <v>27137</v>
      </c>
      <c r="C89" s="30">
        <v>8</v>
      </c>
      <c r="D89" s="31" t="s">
        <v>185</v>
      </c>
      <c r="E89" s="28" t="s">
        <v>77</v>
      </c>
      <c r="F89" s="32">
        <v>1</v>
      </c>
      <c r="G89" s="32">
        <v>0</v>
      </c>
      <c r="H89" s="28">
        <v>0</v>
      </c>
      <c r="I89" s="32">
        <v>0</v>
      </c>
      <c r="J89" s="33">
        <v>6225</v>
      </c>
      <c r="K89" s="34">
        <v>198213</v>
      </c>
      <c r="L89" s="34">
        <v>200528</v>
      </c>
      <c r="M89" s="34">
        <v>100913</v>
      </c>
      <c r="N89" s="34">
        <v>118457</v>
      </c>
      <c r="O89" s="28">
        <v>6.6</v>
      </c>
      <c r="P89" s="30">
        <v>4.5</v>
      </c>
      <c r="Q89" s="47">
        <v>16961</v>
      </c>
      <c r="R89" s="48">
        <v>26768</v>
      </c>
      <c r="S89" s="36">
        <v>80738</v>
      </c>
      <c r="T89" s="36">
        <v>98676</v>
      </c>
      <c r="U89" s="36">
        <v>596</v>
      </c>
      <c r="V89" s="36">
        <v>689</v>
      </c>
      <c r="W89" s="36">
        <v>5417</v>
      </c>
      <c r="X89" s="36">
        <v>4841</v>
      </c>
      <c r="Y89" s="36">
        <v>4486</v>
      </c>
      <c r="Z89" s="36">
        <v>5780</v>
      </c>
      <c r="AA89" s="36">
        <v>7753</v>
      </c>
      <c r="AB89" s="36">
        <v>7891</v>
      </c>
      <c r="AC89" s="36">
        <v>5362</v>
      </c>
      <c r="AD89" s="36">
        <v>6588</v>
      </c>
      <c r="AE89" s="36">
        <v>3409</v>
      </c>
      <c r="AF89" s="36">
        <v>3491</v>
      </c>
      <c r="AG89" s="36">
        <v>19327</v>
      </c>
      <c r="AH89" s="36">
        <v>22842</v>
      </c>
      <c r="AI89" s="36">
        <v>4757</v>
      </c>
      <c r="AJ89" s="36">
        <v>5559</v>
      </c>
      <c r="AK89" s="36">
        <v>29631</v>
      </c>
      <c r="AL89" s="36">
        <v>40995</v>
      </c>
      <c r="AM89" s="36">
        <v>20175</v>
      </c>
      <c r="AN89" s="36">
        <v>19781</v>
      </c>
      <c r="AO89" s="36">
        <v>5539</v>
      </c>
      <c r="AP89" s="28">
        <v>34</v>
      </c>
      <c r="AQ89" s="34">
        <v>4</v>
      </c>
      <c r="AR89" s="34">
        <v>120594</v>
      </c>
      <c r="AS89" s="37">
        <v>95800</v>
      </c>
      <c r="AT89" s="34"/>
      <c r="AU89" s="34"/>
      <c r="AV89" s="36">
        <v>2</v>
      </c>
      <c r="AW89" s="36" t="s">
        <v>186</v>
      </c>
      <c r="AX89" s="36">
        <v>3963</v>
      </c>
      <c r="AY89" s="36">
        <v>2</v>
      </c>
      <c r="AZ89" s="36" t="s">
        <v>187</v>
      </c>
      <c r="BA89" s="36">
        <v>1</v>
      </c>
      <c r="BB89" s="36">
        <v>35</v>
      </c>
      <c r="BC89" s="34">
        <v>1</v>
      </c>
      <c r="BD89" s="34" t="s">
        <v>188</v>
      </c>
      <c r="BE89" s="34"/>
      <c r="BF89" s="34"/>
    </row>
    <row r="90" spans="2:58" ht="12.75">
      <c r="B90" s="29">
        <v>27139</v>
      </c>
      <c r="C90" s="30">
        <v>3</v>
      </c>
      <c r="D90" s="31" t="s">
        <v>189</v>
      </c>
      <c r="E90" s="28" t="s">
        <v>77</v>
      </c>
      <c r="F90" s="32">
        <v>1</v>
      </c>
      <c r="G90" s="32">
        <v>0</v>
      </c>
      <c r="H90" s="28">
        <v>0</v>
      </c>
      <c r="I90" s="32">
        <v>0</v>
      </c>
      <c r="J90" s="33">
        <v>357</v>
      </c>
      <c r="K90" s="34">
        <v>57846</v>
      </c>
      <c r="L90" s="34">
        <v>89498</v>
      </c>
      <c r="M90" s="34">
        <v>24986</v>
      </c>
      <c r="N90" s="34">
        <v>42580</v>
      </c>
      <c r="O90" s="28">
        <v>4.6</v>
      </c>
      <c r="P90" s="30">
        <v>2.6</v>
      </c>
      <c r="Q90" s="47">
        <v>19381</v>
      </c>
      <c r="R90" s="48">
        <v>32608</v>
      </c>
      <c r="S90" s="36">
        <v>22226</v>
      </c>
      <c r="T90" s="36">
        <v>38540</v>
      </c>
      <c r="U90" s="36">
        <v>330</v>
      </c>
      <c r="V90" s="36">
        <v>813</v>
      </c>
      <c r="W90" s="36">
        <v>65</v>
      </c>
      <c r="X90" s="36">
        <v>117</v>
      </c>
      <c r="Y90" s="36">
        <v>2225</v>
      </c>
      <c r="Z90" s="36">
        <v>4032</v>
      </c>
      <c r="AA90" s="36">
        <v>3812</v>
      </c>
      <c r="AB90" s="36">
        <v>6020</v>
      </c>
      <c r="AC90" s="36">
        <v>1005</v>
      </c>
      <c r="AD90" s="36">
        <v>1413</v>
      </c>
      <c r="AE90" s="36">
        <v>1229</v>
      </c>
      <c r="AF90" s="36">
        <v>1956</v>
      </c>
      <c r="AG90" s="36">
        <v>4742</v>
      </c>
      <c r="AH90" s="36">
        <v>6546</v>
      </c>
      <c r="AI90" s="36">
        <v>1229</v>
      </c>
      <c r="AJ90" s="36">
        <v>2228</v>
      </c>
      <c r="AK90" s="36">
        <v>7589</v>
      </c>
      <c r="AL90" s="36">
        <v>15415</v>
      </c>
      <c r="AM90" s="36">
        <v>2760</v>
      </c>
      <c r="AN90" s="36">
        <v>4040</v>
      </c>
      <c r="AO90" s="36">
        <v>2212</v>
      </c>
      <c r="AP90" s="28">
        <v>15</v>
      </c>
      <c r="AQ90" s="34">
        <v>3</v>
      </c>
      <c r="AR90" s="34">
        <v>57600</v>
      </c>
      <c r="AS90" s="37">
        <v>31609</v>
      </c>
      <c r="AT90" s="34"/>
      <c r="AU90" s="34"/>
      <c r="AV90" s="36">
        <v>1</v>
      </c>
      <c r="AW90" s="36" t="s">
        <v>190</v>
      </c>
      <c r="AX90" s="36">
        <v>597</v>
      </c>
      <c r="AY90" s="36">
        <v>3</v>
      </c>
      <c r="AZ90" s="36" t="s">
        <v>191</v>
      </c>
      <c r="BA90" s="36">
        <v>1</v>
      </c>
      <c r="BB90" s="36">
        <v>35</v>
      </c>
      <c r="BC90" s="34"/>
      <c r="BD90" s="34"/>
      <c r="BE90" s="34"/>
      <c r="BF90" s="34"/>
    </row>
    <row r="91" spans="2:58" ht="12.75">
      <c r="B91" s="29">
        <v>27141</v>
      </c>
      <c r="C91" s="30">
        <v>1</v>
      </c>
      <c r="D91" s="31" t="s">
        <v>192</v>
      </c>
      <c r="E91" s="28" t="s">
        <v>77</v>
      </c>
      <c r="F91" s="32">
        <v>1</v>
      </c>
      <c r="G91" s="32">
        <v>0</v>
      </c>
      <c r="H91" s="28">
        <v>0</v>
      </c>
      <c r="I91" s="32">
        <v>0</v>
      </c>
      <c r="J91" s="33">
        <v>436</v>
      </c>
      <c r="K91" s="34">
        <v>41945</v>
      </c>
      <c r="L91" s="34">
        <v>64417</v>
      </c>
      <c r="M91" s="34">
        <v>14808</v>
      </c>
      <c r="N91" s="34">
        <v>24528</v>
      </c>
      <c r="O91" s="28">
        <v>5.7</v>
      </c>
      <c r="P91" s="30">
        <v>3.2</v>
      </c>
      <c r="Q91" s="47">
        <v>16084</v>
      </c>
      <c r="R91" s="48">
        <v>24269</v>
      </c>
      <c r="S91" s="36">
        <v>12640</v>
      </c>
      <c r="T91" s="36">
        <v>21153</v>
      </c>
      <c r="U91" s="36">
        <v>214</v>
      </c>
      <c r="V91" s="36">
        <v>0</v>
      </c>
      <c r="W91" s="36">
        <v>27</v>
      </c>
      <c r="X91" s="36">
        <v>0</v>
      </c>
      <c r="Y91" s="36">
        <v>1186</v>
      </c>
      <c r="Z91" s="36">
        <v>2338</v>
      </c>
      <c r="AA91" s="36">
        <v>2303</v>
      </c>
      <c r="AB91" s="36">
        <v>2891</v>
      </c>
      <c r="AC91" s="36">
        <v>1532</v>
      </c>
      <c r="AD91" s="36">
        <v>1906</v>
      </c>
      <c r="AE91" s="36">
        <v>482</v>
      </c>
      <c r="AF91" s="36">
        <v>900</v>
      </c>
      <c r="AG91" s="36">
        <v>2676</v>
      </c>
      <c r="AH91" s="36">
        <v>5127</v>
      </c>
      <c r="AI91" s="36">
        <v>714</v>
      </c>
      <c r="AJ91" s="36">
        <v>1465</v>
      </c>
      <c r="AK91" s="36">
        <v>3506</v>
      </c>
      <c r="AL91" s="36">
        <v>6192</v>
      </c>
      <c r="AM91" s="36">
        <v>2168</v>
      </c>
      <c r="AN91" s="36">
        <v>3375</v>
      </c>
      <c r="AO91" s="36">
        <v>1312</v>
      </c>
      <c r="AP91" s="28">
        <v>5</v>
      </c>
      <c r="AQ91" s="34">
        <v>4</v>
      </c>
      <c r="AR91" s="34">
        <f>5982+29295</f>
        <v>35277</v>
      </c>
      <c r="AS91" s="37">
        <v>22827</v>
      </c>
      <c r="AT91" s="34"/>
      <c r="AU91" s="34"/>
      <c r="AV91" s="36">
        <v>0</v>
      </c>
      <c r="AW91" s="36"/>
      <c r="AX91" s="36"/>
      <c r="AY91" s="36"/>
      <c r="AZ91" s="36"/>
      <c r="BA91" s="36">
        <v>0</v>
      </c>
      <c r="BB91" s="36"/>
      <c r="BC91" s="34"/>
      <c r="BD91" s="34"/>
      <c r="BE91" s="34"/>
      <c r="BF91" s="34"/>
    </row>
    <row r="92" spans="2:58" ht="12.75">
      <c r="B92" s="29">
        <v>27143</v>
      </c>
      <c r="C92" s="30">
        <v>1</v>
      </c>
      <c r="D92" s="31" t="s">
        <v>193</v>
      </c>
      <c r="E92" s="28" t="s">
        <v>77</v>
      </c>
      <c r="F92" s="32">
        <v>0</v>
      </c>
      <c r="G92" s="32">
        <v>0</v>
      </c>
      <c r="H92" s="28">
        <v>1</v>
      </c>
      <c r="I92" s="32">
        <v>1</v>
      </c>
      <c r="J92" s="33">
        <v>589</v>
      </c>
      <c r="K92" s="34">
        <v>14366</v>
      </c>
      <c r="L92" s="34">
        <v>15356</v>
      </c>
      <c r="M92" s="34">
        <v>4580</v>
      </c>
      <c r="N92" s="34">
        <v>5269</v>
      </c>
      <c r="O92" s="28">
        <v>5.2</v>
      </c>
      <c r="P92" s="30">
        <v>4.5</v>
      </c>
      <c r="Q92" s="47">
        <v>15414</v>
      </c>
      <c r="R92" s="48">
        <v>20456</v>
      </c>
      <c r="S92" s="36">
        <v>3682</v>
      </c>
      <c r="T92" s="36">
        <v>4345</v>
      </c>
      <c r="U92" s="36">
        <v>131</v>
      </c>
      <c r="V92" s="36">
        <v>80</v>
      </c>
      <c r="W92" s="36">
        <v>0</v>
      </c>
      <c r="X92" s="36">
        <v>0</v>
      </c>
      <c r="Y92" s="36">
        <v>334</v>
      </c>
      <c r="Z92" s="36">
        <v>460</v>
      </c>
      <c r="AA92" s="36">
        <v>540</v>
      </c>
      <c r="AB92" s="36">
        <v>577</v>
      </c>
      <c r="AC92" s="36">
        <v>156</v>
      </c>
      <c r="AD92" s="36">
        <v>213</v>
      </c>
      <c r="AE92" s="36">
        <v>188</v>
      </c>
      <c r="AF92" s="36">
        <v>314</v>
      </c>
      <c r="AG92" s="36">
        <v>734</v>
      </c>
      <c r="AH92" s="36">
        <v>817</v>
      </c>
      <c r="AI92" s="36">
        <v>301</v>
      </c>
      <c r="AJ92" s="36">
        <v>366</v>
      </c>
      <c r="AK92" s="36">
        <v>1298</v>
      </c>
      <c r="AL92" s="36">
        <v>1518</v>
      </c>
      <c r="AM92" s="36">
        <v>898</v>
      </c>
      <c r="AN92" s="36">
        <v>924</v>
      </c>
      <c r="AO92" s="36">
        <v>364</v>
      </c>
      <c r="AP92" s="28">
        <v>1</v>
      </c>
      <c r="AQ92" s="34"/>
      <c r="AR92" s="34"/>
      <c r="AS92" s="37">
        <v>6024</v>
      </c>
      <c r="AT92" s="34"/>
      <c r="AU92" s="34"/>
      <c r="AV92" s="36">
        <v>0</v>
      </c>
      <c r="AW92" s="36"/>
      <c r="AX92" s="36"/>
      <c r="AY92" s="36"/>
      <c r="AZ92" s="36"/>
      <c r="BA92" s="36">
        <v>0</v>
      </c>
      <c r="BB92" s="36"/>
      <c r="BC92" s="34"/>
      <c r="BD92" s="34"/>
      <c r="BE92" s="34"/>
      <c r="BF92" s="34"/>
    </row>
    <row r="93" spans="2:58" ht="12.75">
      <c r="B93" s="29">
        <v>27145</v>
      </c>
      <c r="C93" s="30">
        <v>3</v>
      </c>
      <c r="D93" s="31" t="s">
        <v>194</v>
      </c>
      <c r="E93" s="28" t="s">
        <v>77</v>
      </c>
      <c r="F93" s="32">
        <v>1</v>
      </c>
      <c r="G93" s="32">
        <v>0</v>
      </c>
      <c r="H93" s="28">
        <v>0</v>
      </c>
      <c r="I93" s="32">
        <v>0</v>
      </c>
      <c r="J93" s="33">
        <v>1344.58</v>
      </c>
      <c r="K93" s="34">
        <v>118791</v>
      </c>
      <c r="L93" s="34">
        <v>133166</v>
      </c>
      <c r="M93" s="34">
        <v>72849</v>
      </c>
      <c r="N93" s="34">
        <v>94057</v>
      </c>
      <c r="O93" s="28">
        <v>5.7</v>
      </c>
      <c r="P93" s="30">
        <v>3.5</v>
      </c>
      <c r="Q93" s="47">
        <v>15689</v>
      </c>
      <c r="R93" s="48">
        <v>21146</v>
      </c>
      <c r="S93" s="36">
        <v>62072</v>
      </c>
      <c r="T93" s="36">
        <v>82564</v>
      </c>
      <c r="U93" s="36">
        <v>469</v>
      </c>
      <c r="V93" s="36">
        <v>891</v>
      </c>
      <c r="W93" s="36">
        <v>88</v>
      </c>
      <c r="X93" s="36">
        <v>132</v>
      </c>
      <c r="Y93" s="36">
        <v>3658</v>
      </c>
      <c r="Z93" s="36">
        <v>4679</v>
      </c>
      <c r="AA93" s="36">
        <v>10680</v>
      </c>
      <c r="AB93" s="36">
        <v>13751</v>
      </c>
      <c r="AC93" s="36">
        <v>3192</v>
      </c>
      <c r="AD93" s="36">
        <v>3680</v>
      </c>
      <c r="AE93" s="36">
        <v>3087</v>
      </c>
      <c r="AF93" s="36">
        <v>4722</v>
      </c>
      <c r="AG93" s="36">
        <v>17608</v>
      </c>
      <c r="AH93" s="36">
        <v>21905</v>
      </c>
      <c r="AI93" s="36">
        <v>4165</v>
      </c>
      <c r="AJ93" s="36">
        <v>5509</v>
      </c>
      <c r="AK93" s="36">
        <v>19125</v>
      </c>
      <c r="AL93" s="36">
        <v>27295</v>
      </c>
      <c r="AM93" s="36">
        <v>10777</v>
      </c>
      <c r="AN93" s="36">
        <v>11493</v>
      </c>
      <c r="AO93" s="36">
        <v>3941</v>
      </c>
      <c r="AP93" s="28">
        <v>35</v>
      </c>
      <c r="AQ93" s="34">
        <v>2</v>
      </c>
      <c r="AR93" s="34">
        <f>54364+6568</f>
        <v>60932</v>
      </c>
      <c r="AS93" s="37">
        <v>50291</v>
      </c>
      <c r="AT93" s="34"/>
      <c r="AU93" s="34"/>
      <c r="AV93" s="36">
        <v>0</v>
      </c>
      <c r="AW93" s="36"/>
      <c r="AX93" s="36"/>
      <c r="AY93" s="36"/>
      <c r="AZ93" s="36"/>
      <c r="BA93" s="36">
        <v>1</v>
      </c>
      <c r="BB93" s="36">
        <v>94</v>
      </c>
      <c r="BC93" s="34"/>
      <c r="BD93" s="34"/>
      <c r="BE93" s="34" t="s">
        <v>503</v>
      </c>
      <c r="BF93" s="34">
        <v>1</v>
      </c>
    </row>
    <row r="94" spans="2:58" ht="12.75">
      <c r="B94" s="29">
        <v>27147</v>
      </c>
      <c r="C94" s="30">
        <v>7</v>
      </c>
      <c r="D94" s="31" t="s">
        <v>195</v>
      </c>
      <c r="E94" s="28" t="s">
        <v>77</v>
      </c>
      <c r="F94" s="32">
        <v>0</v>
      </c>
      <c r="G94" s="32">
        <v>0</v>
      </c>
      <c r="H94" s="28">
        <v>0</v>
      </c>
      <c r="I94" s="32">
        <v>0</v>
      </c>
      <c r="J94" s="33">
        <v>429.56</v>
      </c>
      <c r="K94" s="34">
        <v>30729</v>
      </c>
      <c r="L94" s="34">
        <v>33680</v>
      </c>
      <c r="M94" s="34">
        <v>18425</v>
      </c>
      <c r="N94" s="34">
        <v>24223</v>
      </c>
      <c r="O94" s="28">
        <v>3.6</v>
      </c>
      <c r="P94" s="30">
        <v>3.1</v>
      </c>
      <c r="Q94" s="47">
        <v>18166</v>
      </c>
      <c r="R94" s="48">
        <v>27719</v>
      </c>
      <c r="S94" s="36">
        <v>16710</v>
      </c>
      <c r="T94" s="36">
        <v>22371</v>
      </c>
      <c r="U94" s="36">
        <v>162</v>
      </c>
      <c r="V94" s="36">
        <v>0</v>
      </c>
      <c r="W94" s="36">
        <v>20</v>
      </c>
      <c r="X94" s="36">
        <v>0</v>
      </c>
      <c r="Y94" s="36">
        <v>774</v>
      </c>
      <c r="Z94" s="36">
        <v>1144</v>
      </c>
      <c r="AA94" s="36">
        <v>5667</v>
      </c>
      <c r="AB94" s="36">
        <v>7040</v>
      </c>
      <c r="AC94" s="36">
        <v>603</v>
      </c>
      <c r="AD94" s="36">
        <v>914</v>
      </c>
      <c r="AE94" s="36">
        <v>608</v>
      </c>
      <c r="AF94" s="36">
        <v>657</v>
      </c>
      <c r="AG94" s="36">
        <v>2906</v>
      </c>
      <c r="AH94" s="36">
        <v>4235</v>
      </c>
      <c r="AI94" s="36">
        <v>2106</v>
      </c>
      <c r="AJ94" s="36">
        <v>2735</v>
      </c>
      <c r="AK94" s="36">
        <v>3864</v>
      </c>
      <c r="AL94" s="36">
        <v>5407</v>
      </c>
      <c r="AM94" s="36">
        <v>1715</v>
      </c>
      <c r="AN94" s="36">
        <v>1852</v>
      </c>
      <c r="AO94" s="36">
        <v>962</v>
      </c>
      <c r="AP94" s="28">
        <v>14</v>
      </c>
      <c r="AQ94" s="34">
        <v>1</v>
      </c>
      <c r="AR94" s="34">
        <v>22434</v>
      </c>
      <c r="AS94" s="37">
        <v>13306</v>
      </c>
      <c r="AT94" s="34"/>
      <c r="AU94" s="34"/>
      <c r="AV94" s="36">
        <v>0</v>
      </c>
      <c r="AW94" s="36"/>
      <c r="AX94" s="36"/>
      <c r="AY94" s="36"/>
      <c r="AZ94" s="36"/>
      <c r="BA94" s="36">
        <v>1</v>
      </c>
      <c r="BB94" s="36">
        <v>35</v>
      </c>
      <c r="BC94" s="34"/>
      <c r="BD94" s="34"/>
      <c r="BE94" s="34"/>
      <c r="BF94" s="34"/>
    </row>
    <row r="95" spans="2:58" ht="12.75">
      <c r="B95" s="29">
        <v>27149</v>
      </c>
      <c r="C95" s="30">
        <v>7</v>
      </c>
      <c r="D95" s="31" t="s">
        <v>196</v>
      </c>
      <c r="E95" s="28" t="s">
        <v>77</v>
      </c>
      <c r="F95" s="32">
        <v>0</v>
      </c>
      <c r="G95" s="32">
        <v>0</v>
      </c>
      <c r="H95" s="28">
        <v>0</v>
      </c>
      <c r="I95" s="32">
        <v>0</v>
      </c>
      <c r="J95" s="33">
        <v>562.1</v>
      </c>
      <c r="K95" s="34">
        <v>10634</v>
      </c>
      <c r="L95" s="34">
        <v>10053</v>
      </c>
      <c r="M95" s="34">
        <v>5106</v>
      </c>
      <c r="N95" s="34">
        <v>6252</v>
      </c>
      <c r="O95" s="28">
        <v>5.7</v>
      </c>
      <c r="P95" s="30">
        <v>3.2</v>
      </c>
      <c r="Q95" s="47">
        <v>16252</v>
      </c>
      <c r="R95" s="48">
        <v>26175</v>
      </c>
      <c r="S95" s="36">
        <v>3624</v>
      </c>
      <c r="T95" s="36">
        <v>4809</v>
      </c>
      <c r="U95" s="36">
        <v>73</v>
      </c>
      <c r="V95" s="36">
        <v>130</v>
      </c>
      <c r="W95" s="36">
        <v>0</v>
      </c>
      <c r="X95" s="36">
        <v>0</v>
      </c>
      <c r="Y95" s="36">
        <v>238</v>
      </c>
      <c r="Z95" s="36">
        <v>378</v>
      </c>
      <c r="AA95" s="36">
        <v>233</v>
      </c>
      <c r="AB95" s="36">
        <v>614</v>
      </c>
      <c r="AC95" s="36">
        <v>137</v>
      </c>
      <c r="AD95" s="36">
        <v>0</v>
      </c>
      <c r="AE95" s="36">
        <v>318</v>
      </c>
      <c r="AF95" s="36">
        <v>316</v>
      </c>
      <c r="AG95" s="36">
        <v>855</v>
      </c>
      <c r="AH95" s="36">
        <v>1113</v>
      </c>
      <c r="AI95" s="36">
        <v>411</v>
      </c>
      <c r="AJ95" s="36">
        <v>392</v>
      </c>
      <c r="AK95" s="36">
        <v>1355</v>
      </c>
      <c r="AL95" s="36">
        <v>1646</v>
      </c>
      <c r="AM95" s="36">
        <v>1482</v>
      </c>
      <c r="AN95" s="36">
        <v>1443</v>
      </c>
      <c r="AO95" s="36">
        <v>340</v>
      </c>
      <c r="AP95" s="28">
        <v>2</v>
      </c>
      <c r="AQ95" s="34">
        <v>1</v>
      </c>
      <c r="AR95" s="34">
        <v>5068</v>
      </c>
      <c r="AS95" s="37">
        <v>4074</v>
      </c>
      <c r="AT95" s="34"/>
      <c r="AU95" s="34"/>
      <c r="AV95" s="36">
        <v>0</v>
      </c>
      <c r="AW95" s="36"/>
      <c r="AX95" s="36"/>
      <c r="AY95" s="36"/>
      <c r="AZ95" s="36"/>
      <c r="BA95" s="36">
        <v>0</v>
      </c>
      <c r="BB95" s="36"/>
      <c r="BC95" s="34"/>
      <c r="BD95" s="34"/>
      <c r="BE95" s="34" t="s">
        <v>504</v>
      </c>
      <c r="BF95" s="34">
        <v>1</v>
      </c>
    </row>
    <row r="96" spans="2:58" ht="12.75">
      <c r="B96" s="29">
        <v>27151</v>
      </c>
      <c r="C96" s="30">
        <v>7</v>
      </c>
      <c r="D96" s="31" t="s">
        <v>197</v>
      </c>
      <c r="E96" s="28" t="s">
        <v>77</v>
      </c>
      <c r="F96" s="32">
        <v>0</v>
      </c>
      <c r="G96" s="32">
        <v>0</v>
      </c>
      <c r="H96" s="28">
        <v>0</v>
      </c>
      <c r="I96" s="32">
        <v>0</v>
      </c>
      <c r="J96" s="33">
        <v>743.57</v>
      </c>
      <c r="K96" s="34">
        <v>10724</v>
      </c>
      <c r="L96" s="34">
        <v>11956</v>
      </c>
      <c r="M96" s="34">
        <v>4119</v>
      </c>
      <c r="N96" s="34">
        <v>5735</v>
      </c>
      <c r="O96" s="28">
        <v>4.8</v>
      </c>
      <c r="P96" s="30">
        <v>4</v>
      </c>
      <c r="Q96" s="47">
        <v>15147</v>
      </c>
      <c r="R96" s="48">
        <v>21185</v>
      </c>
      <c r="S96" s="36">
        <v>3112</v>
      </c>
      <c r="T96" s="36">
        <v>4751</v>
      </c>
      <c r="U96" s="36">
        <v>83</v>
      </c>
      <c r="V96" s="36">
        <v>0</v>
      </c>
      <c r="W96" s="36">
        <v>10</v>
      </c>
      <c r="X96" s="36">
        <v>0</v>
      </c>
      <c r="Y96" s="36">
        <v>200</v>
      </c>
      <c r="Z96" s="36">
        <v>304</v>
      </c>
      <c r="AA96" s="36">
        <v>389</v>
      </c>
      <c r="AB96" s="36">
        <v>923</v>
      </c>
      <c r="AC96" s="36">
        <v>203</v>
      </c>
      <c r="AD96" s="36">
        <v>235</v>
      </c>
      <c r="AE96" s="36">
        <v>309</v>
      </c>
      <c r="AF96" s="36">
        <v>326</v>
      </c>
      <c r="AG96" s="36">
        <v>772</v>
      </c>
      <c r="AH96" s="36">
        <v>935</v>
      </c>
      <c r="AI96" s="36">
        <v>264</v>
      </c>
      <c r="AJ96" s="36">
        <v>342</v>
      </c>
      <c r="AK96" s="36">
        <v>882</v>
      </c>
      <c r="AL96" s="36">
        <v>1542</v>
      </c>
      <c r="AM96" s="36">
        <v>1007</v>
      </c>
      <c r="AN96" s="36">
        <v>984</v>
      </c>
      <c r="AO96" s="36">
        <v>320</v>
      </c>
      <c r="AP96" s="28">
        <v>2</v>
      </c>
      <c r="AQ96" s="34"/>
      <c r="AR96" s="34"/>
      <c r="AS96" s="37">
        <v>4821</v>
      </c>
      <c r="AT96" s="34"/>
      <c r="AU96" s="34"/>
      <c r="AV96" s="36">
        <v>0</v>
      </c>
      <c r="AW96" s="36"/>
      <c r="AX96" s="36"/>
      <c r="AY96" s="36"/>
      <c r="AZ96" s="36"/>
      <c r="BA96" s="36">
        <v>0</v>
      </c>
      <c r="BB96" s="36"/>
      <c r="BC96" s="34"/>
      <c r="BD96" s="34"/>
      <c r="BE96" s="34"/>
      <c r="BF96" s="34"/>
    </row>
    <row r="97" spans="2:58" ht="12.75">
      <c r="B97" s="29">
        <v>27153</v>
      </c>
      <c r="C97" s="30">
        <v>6</v>
      </c>
      <c r="D97" s="31" t="s">
        <v>198</v>
      </c>
      <c r="E97" s="28" t="s">
        <v>77</v>
      </c>
      <c r="F97" s="32">
        <v>0</v>
      </c>
      <c r="G97" s="32">
        <v>0</v>
      </c>
      <c r="H97" s="28">
        <v>0</v>
      </c>
      <c r="I97" s="32">
        <v>1</v>
      </c>
      <c r="J97" s="33">
        <v>942.06</v>
      </c>
      <c r="K97" s="34">
        <v>23363</v>
      </c>
      <c r="L97" s="34">
        <v>24426</v>
      </c>
      <c r="M97" s="34">
        <v>7951</v>
      </c>
      <c r="N97" s="34">
        <v>9081</v>
      </c>
      <c r="O97" s="28">
        <v>8</v>
      </c>
      <c r="P97" s="30">
        <v>5.7</v>
      </c>
      <c r="Q97" s="47">
        <v>12805</v>
      </c>
      <c r="R97" s="48">
        <v>18111</v>
      </c>
      <c r="S97" s="36">
        <v>6188</v>
      </c>
      <c r="T97" s="36">
        <v>7607</v>
      </c>
      <c r="U97" s="36">
        <v>130</v>
      </c>
      <c r="V97" s="36">
        <v>0</v>
      </c>
      <c r="W97" s="36">
        <v>38</v>
      </c>
      <c r="X97" s="36">
        <v>0</v>
      </c>
      <c r="Y97" s="36">
        <v>392</v>
      </c>
      <c r="Z97" s="36">
        <v>449</v>
      </c>
      <c r="AA97" s="36">
        <v>1726</v>
      </c>
      <c r="AB97" s="36">
        <v>1997</v>
      </c>
      <c r="AC97" s="36">
        <v>426</v>
      </c>
      <c r="AD97" s="36">
        <v>473</v>
      </c>
      <c r="AE97" s="36">
        <v>212</v>
      </c>
      <c r="AF97" s="36">
        <v>0</v>
      </c>
      <c r="AG97" s="36">
        <v>1163</v>
      </c>
      <c r="AH97" s="36">
        <v>1499</v>
      </c>
      <c r="AI97" s="36">
        <v>319</v>
      </c>
      <c r="AJ97" s="36">
        <v>555</v>
      </c>
      <c r="AK97" s="36">
        <v>1782</v>
      </c>
      <c r="AL97" s="36">
        <v>2257</v>
      </c>
      <c r="AM97" s="36">
        <v>1763</v>
      </c>
      <c r="AN97" s="36">
        <v>1474</v>
      </c>
      <c r="AO97" s="36">
        <v>535</v>
      </c>
      <c r="AP97" s="28">
        <v>2</v>
      </c>
      <c r="AQ97" s="34"/>
      <c r="AR97" s="34"/>
      <c r="AS97" s="37">
        <v>11900</v>
      </c>
      <c r="AT97" s="34"/>
      <c r="AU97" s="34"/>
      <c r="AV97" s="36">
        <v>0</v>
      </c>
      <c r="AW97" s="36"/>
      <c r="AX97" s="36"/>
      <c r="AY97" s="36"/>
      <c r="AZ97" s="36"/>
      <c r="BA97" s="36">
        <v>1</v>
      </c>
      <c r="BB97" s="36">
        <v>94</v>
      </c>
      <c r="BC97" s="34"/>
      <c r="BD97" s="34"/>
      <c r="BE97" s="34"/>
      <c r="BF97" s="34"/>
    </row>
    <row r="98" spans="2:58" ht="12.75">
      <c r="B98" s="29">
        <v>27155</v>
      </c>
      <c r="C98" s="30">
        <v>9</v>
      </c>
      <c r="D98" s="31" t="s">
        <v>199</v>
      </c>
      <c r="E98" s="28" t="s">
        <v>77</v>
      </c>
      <c r="F98" s="32">
        <v>0</v>
      </c>
      <c r="G98" s="32">
        <v>2</v>
      </c>
      <c r="H98" s="28">
        <v>2</v>
      </c>
      <c r="I98" s="32">
        <v>0</v>
      </c>
      <c r="J98" s="33">
        <v>574.13</v>
      </c>
      <c r="K98" s="34">
        <v>4463</v>
      </c>
      <c r="L98" s="34">
        <v>4134</v>
      </c>
      <c r="M98" s="34">
        <v>1591</v>
      </c>
      <c r="N98" s="34">
        <v>1752</v>
      </c>
      <c r="O98" s="28">
        <v>5.2</v>
      </c>
      <c r="P98" s="30">
        <v>5.9</v>
      </c>
      <c r="Q98" s="47">
        <v>17957</v>
      </c>
      <c r="R98" s="48">
        <v>24509</v>
      </c>
      <c r="S98" s="36">
        <v>1123</v>
      </c>
      <c r="T98" s="36">
        <v>1292</v>
      </c>
      <c r="U98" s="36">
        <v>35</v>
      </c>
      <c r="V98" s="36">
        <v>0</v>
      </c>
      <c r="W98" s="36">
        <v>0</v>
      </c>
      <c r="X98" s="36">
        <v>0</v>
      </c>
      <c r="Y98" s="36">
        <v>66</v>
      </c>
      <c r="Z98" s="36">
        <v>0</v>
      </c>
      <c r="AA98" s="36">
        <v>35</v>
      </c>
      <c r="AB98" s="36">
        <v>105</v>
      </c>
      <c r="AC98" s="36">
        <v>69</v>
      </c>
      <c r="AD98" s="36">
        <v>89</v>
      </c>
      <c r="AE98" s="36">
        <v>100</v>
      </c>
      <c r="AF98" s="36">
        <v>125</v>
      </c>
      <c r="AG98" s="36">
        <v>332</v>
      </c>
      <c r="AH98" s="36">
        <v>318</v>
      </c>
      <c r="AI98" s="36">
        <v>109</v>
      </c>
      <c r="AJ98" s="36">
        <v>135</v>
      </c>
      <c r="AK98" s="36">
        <v>377</v>
      </c>
      <c r="AL98" s="36">
        <v>389</v>
      </c>
      <c r="AM98" s="36">
        <v>468</v>
      </c>
      <c r="AN98" s="36">
        <v>460</v>
      </c>
      <c r="AO98" s="36">
        <v>131</v>
      </c>
      <c r="AP98" s="28">
        <v>0</v>
      </c>
      <c r="AQ98" s="34"/>
      <c r="AR98" s="34"/>
      <c r="AS98" s="37">
        <v>2199</v>
      </c>
      <c r="AT98" s="34"/>
      <c r="AU98" s="34"/>
      <c r="AV98" s="36">
        <v>0</v>
      </c>
      <c r="AW98" s="36"/>
      <c r="AX98" s="36"/>
      <c r="AY98" s="36"/>
      <c r="AZ98" s="36"/>
      <c r="BA98" s="36">
        <v>0</v>
      </c>
      <c r="BB98" s="36"/>
      <c r="BC98" s="34"/>
      <c r="BD98" s="34"/>
      <c r="BE98" s="34"/>
      <c r="BF98" s="34"/>
    </row>
    <row r="99" spans="2:58" ht="12.75">
      <c r="B99" s="29">
        <v>27157</v>
      </c>
      <c r="C99" s="30">
        <v>6</v>
      </c>
      <c r="D99" s="31" t="s">
        <v>200</v>
      </c>
      <c r="E99" s="28" t="s">
        <v>77</v>
      </c>
      <c r="F99" s="32">
        <v>0</v>
      </c>
      <c r="G99" s="32">
        <v>0</v>
      </c>
      <c r="H99" s="28">
        <v>0</v>
      </c>
      <c r="I99" s="32">
        <v>1</v>
      </c>
      <c r="J99" s="33">
        <v>525.05</v>
      </c>
      <c r="K99" s="34">
        <v>19744</v>
      </c>
      <c r="L99" s="34">
        <v>21610</v>
      </c>
      <c r="M99" s="34">
        <v>7557</v>
      </c>
      <c r="N99" s="34">
        <v>10541</v>
      </c>
      <c r="O99" s="28">
        <v>4.5</v>
      </c>
      <c r="P99" s="30">
        <v>3.2</v>
      </c>
      <c r="Q99" s="47">
        <v>17058</v>
      </c>
      <c r="R99" s="48">
        <v>25190</v>
      </c>
      <c r="S99" s="36">
        <v>6383</v>
      </c>
      <c r="T99" s="36">
        <v>9425</v>
      </c>
      <c r="U99" s="36">
        <v>124</v>
      </c>
      <c r="V99" s="36">
        <v>172</v>
      </c>
      <c r="W99" s="36">
        <v>0</v>
      </c>
      <c r="X99" s="36">
        <v>0</v>
      </c>
      <c r="Y99" s="36">
        <v>428</v>
      </c>
      <c r="Z99" s="36">
        <v>739</v>
      </c>
      <c r="AA99" s="36">
        <v>1265</v>
      </c>
      <c r="AB99" s="36">
        <v>2235</v>
      </c>
      <c r="AC99" s="36">
        <v>603</v>
      </c>
      <c r="AD99" s="36">
        <v>989</v>
      </c>
      <c r="AE99" s="36">
        <v>478</v>
      </c>
      <c r="AF99" s="36">
        <v>407</v>
      </c>
      <c r="AG99" s="36">
        <v>1243</v>
      </c>
      <c r="AH99" s="36">
        <v>1801</v>
      </c>
      <c r="AI99" s="36">
        <v>386</v>
      </c>
      <c r="AJ99" s="36">
        <v>537</v>
      </c>
      <c r="AK99" s="36">
        <v>1847</v>
      </c>
      <c r="AL99" s="36">
        <v>2540</v>
      </c>
      <c r="AM99" s="36">
        <v>1174</v>
      </c>
      <c r="AN99" s="36">
        <v>1116</v>
      </c>
      <c r="AO99" s="36">
        <v>644</v>
      </c>
      <c r="AP99" s="28">
        <v>5</v>
      </c>
      <c r="AQ99" s="34"/>
      <c r="AR99" s="34"/>
      <c r="AS99" s="37">
        <v>9066</v>
      </c>
      <c r="AT99" s="34"/>
      <c r="AU99" s="34"/>
      <c r="AV99" s="36">
        <v>0</v>
      </c>
      <c r="AW99" s="36"/>
      <c r="AX99" s="36"/>
      <c r="AY99" s="36"/>
      <c r="AZ99" s="36"/>
      <c r="BA99" s="36">
        <v>0</v>
      </c>
      <c r="BB99" s="36"/>
      <c r="BC99" s="34">
        <v>1</v>
      </c>
      <c r="BD99" s="34" t="s">
        <v>123</v>
      </c>
      <c r="BE99" s="34"/>
      <c r="BF99" s="34"/>
    </row>
    <row r="100" spans="2:58" ht="12.75">
      <c r="B100" s="29">
        <v>27159</v>
      </c>
      <c r="C100" s="30">
        <v>7</v>
      </c>
      <c r="D100" s="31" t="s">
        <v>201</v>
      </c>
      <c r="E100" s="28" t="s">
        <v>77</v>
      </c>
      <c r="F100" s="32">
        <v>0</v>
      </c>
      <c r="G100" s="32">
        <v>0</v>
      </c>
      <c r="H100" s="28">
        <v>1</v>
      </c>
      <c r="I100" s="32">
        <v>0</v>
      </c>
      <c r="J100" s="33">
        <v>535.45</v>
      </c>
      <c r="K100" s="34">
        <v>13154</v>
      </c>
      <c r="L100" s="34">
        <v>13713</v>
      </c>
      <c r="M100" s="34">
        <v>5944</v>
      </c>
      <c r="N100" s="34">
        <v>8011</v>
      </c>
      <c r="O100" s="28">
        <v>7.2</v>
      </c>
      <c r="P100" s="30">
        <v>5.6</v>
      </c>
      <c r="Q100" s="47">
        <v>12664</v>
      </c>
      <c r="R100" s="48">
        <v>20692</v>
      </c>
      <c r="S100" s="36">
        <v>4727</v>
      </c>
      <c r="T100" s="36">
        <v>6426</v>
      </c>
      <c r="U100" s="36">
        <v>90</v>
      </c>
      <c r="V100" s="36">
        <v>65</v>
      </c>
      <c r="W100" s="36">
        <v>0</v>
      </c>
      <c r="X100" s="36">
        <v>0</v>
      </c>
      <c r="Y100" s="36">
        <v>291</v>
      </c>
      <c r="Z100" s="36">
        <v>387</v>
      </c>
      <c r="AA100" s="36">
        <v>677</v>
      </c>
      <c r="AB100" s="36">
        <v>1197</v>
      </c>
      <c r="AC100" s="36">
        <v>299</v>
      </c>
      <c r="AD100" s="36">
        <v>395</v>
      </c>
      <c r="AE100" s="36">
        <v>336</v>
      </c>
      <c r="AF100" s="36">
        <v>508</v>
      </c>
      <c r="AG100" s="36">
        <v>1237</v>
      </c>
      <c r="AH100" s="36">
        <v>1335</v>
      </c>
      <c r="AI100" s="36">
        <v>339</v>
      </c>
      <c r="AJ100" s="36">
        <v>383</v>
      </c>
      <c r="AK100" s="36">
        <v>1457</v>
      </c>
      <c r="AL100" s="36">
        <v>2151</v>
      </c>
      <c r="AM100" s="36">
        <v>1217</v>
      </c>
      <c r="AN100" s="36">
        <v>1585</v>
      </c>
      <c r="AO100" s="36">
        <v>313</v>
      </c>
      <c r="AP100" s="28">
        <v>3</v>
      </c>
      <c r="AQ100" s="34"/>
      <c r="AR100" s="34"/>
      <c r="AS100" s="37">
        <v>6334</v>
      </c>
      <c r="AT100" s="34"/>
      <c r="AU100" s="34"/>
      <c r="AV100" s="36">
        <v>0</v>
      </c>
      <c r="AW100" s="36"/>
      <c r="AX100" s="36"/>
      <c r="AY100" s="36"/>
      <c r="AZ100" s="36"/>
      <c r="BA100" s="36">
        <v>0</v>
      </c>
      <c r="BB100" s="36"/>
      <c r="BC100" s="34"/>
      <c r="BD100" s="34"/>
      <c r="BE100" s="34"/>
      <c r="BF100" s="34"/>
    </row>
    <row r="101" spans="2:58" ht="12.75">
      <c r="B101" s="29">
        <v>27161</v>
      </c>
      <c r="C101" s="30">
        <v>7</v>
      </c>
      <c r="D101" s="31" t="s">
        <v>202</v>
      </c>
      <c r="E101" s="28" t="s">
        <v>77</v>
      </c>
      <c r="F101" s="32">
        <v>0</v>
      </c>
      <c r="G101" s="32">
        <v>0</v>
      </c>
      <c r="H101" s="28">
        <v>0</v>
      </c>
      <c r="I101" s="32">
        <v>0</v>
      </c>
      <c r="J101" s="33">
        <v>423.27</v>
      </c>
      <c r="K101" s="34">
        <v>18079</v>
      </c>
      <c r="L101" s="34">
        <v>19526</v>
      </c>
      <c r="M101" s="34">
        <v>9459</v>
      </c>
      <c r="N101" s="34">
        <v>10759</v>
      </c>
      <c r="O101" s="28">
        <v>3.9</v>
      </c>
      <c r="P101" s="30">
        <v>3.5</v>
      </c>
      <c r="Q101" s="47">
        <v>16455</v>
      </c>
      <c r="R101" s="48">
        <v>23140</v>
      </c>
      <c r="S101" s="36">
        <v>7927</v>
      </c>
      <c r="T101" s="36">
        <v>9183</v>
      </c>
      <c r="U101" s="36">
        <v>88</v>
      </c>
      <c r="V101" s="36">
        <v>0</v>
      </c>
      <c r="W101" s="36">
        <v>0</v>
      </c>
      <c r="X101" s="36">
        <v>0</v>
      </c>
      <c r="Y101" s="36">
        <v>340</v>
      </c>
      <c r="Z101" s="36">
        <v>0</v>
      </c>
      <c r="AA101" s="36">
        <v>3350</v>
      </c>
      <c r="AB101" s="36">
        <v>2920</v>
      </c>
      <c r="AC101" s="36">
        <v>398</v>
      </c>
      <c r="AD101" s="36">
        <v>547</v>
      </c>
      <c r="AE101" s="36">
        <v>201</v>
      </c>
      <c r="AF101" s="36">
        <v>288</v>
      </c>
      <c r="AG101" s="36">
        <v>1422</v>
      </c>
      <c r="AH101" s="36">
        <v>1401</v>
      </c>
      <c r="AI101" s="36">
        <v>431</v>
      </c>
      <c r="AJ101" s="36">
        <v>626</v>
      </c>
      <c r="AK101" s="36">
        <v>1693</v>
      </c>
      <c r="AL101" s="36">
        <v>2799</v>
      </c>
      <c r="AM101" s="36">
        <v>1532</v>
      </c>
      <c r="AN101" s="36">
        <v>1576</v>
      </c>
      <c r="AO101" s="36">
        <v>465</v>
      </c>
      <c r="AP101" s="28">
        <v>4</v>
      </c>
      <c r="AQ101" s="34">
        <v>1</v>
      </c>
      <c r="AR101" s="34">
        <v>8493</v>
      </c>
      <c r="AS101" s="37">
        <v>7427</v>
      </c>
      <c r="AT101" s="34"/>
      <c r="AU101" s="34"/>
      <c r="AV101" s="36">
        <v>0</v>
      </c>
      <c r="AW101" s="36"/>
      <c r="AX101" s="36"/>
      <c r="AY101" s="36"/>
      <c r="AZ101" s="36"/>
      <c r="BA101" s="36">
        <v>0</v>
      </c>
      <c r="BB101" s="36"/>
      <c r="BC101" s="34"/>
      <c r="BD101" s="34"/>
      <c r="BE101" s="34"/>
      <c r="BF101" s="34"/>
    </row>
    <row r="102" spans="2:58" ht="12.75">
      <c r="B102" s="29">
        <v>27163</v>
      </c>
      <c r="C102" s="30">
        <v>0</v>
      </c>
      <c r="D102" s="31" t="s">
        <v>203</v>
      </c>
      <c r="E102" s="28" t="s">
        <v>77</v>
      </c>
      <c r="F102" s="32">
        <v>1</v>
      </c>
      <c r="G102" s="32">
        <v>0</v>
      </c>
      <c r="H102" s="28">
        <v>0</v>
      </c>
      <c r="I102" s="32">
        <v>0</v>
      </c>
      <c r="J102" s="33">
        <v>391.74</v>
      </c>
      <c r="K102" s="34">
        <v>145896</v>
      </c>
      <c r="L102" s="34">
        <v>201130</v>
      </c>
      <c r="M102" s="34">
        <v>55289</v>
      </c>
      <c r="N102" s="34">
        <v>85103</v>
      </c>
      <c r="O102" s="28">
        <v>3.8</v>
      </c>
      <c r="P102" s="30">
        <v>2.2</v>
      </c>
      <c r="Q102" s="47">
        <v>22306</v>
      </c>
      <c r="R102" s="48">
        <v>35326</v>
      </c>
      <c r="S102" s="36">
        <v>47347</v>
      </c>
      <c r="T102" s="36">
        <v>75509</v>
      </c>
      <c r="U102" s="36">
        <v>697</v>
      </c>
      <c r="V102" s="36">
        <v>0</v>
      </c>
      <c r="W102" s="36">
        <v>128</v>
      </c>
      <c r="X102" s="36">
        <v>0</v>
      </c>
      <c r="Y102" s="36">
        <v>3089</v>
      </c>
      <c r="Z102" s="36">
        <v>4479</v>
      </c>
      <c r="AA102" s="36">
        <v>8759</v>
      </c>
      <c r="AB102" s="36">
        <v>12816</v>
      </c>
      <c r="AC102" s="36">
        <v>2604</v>
      </c>
      <c r="AD102" s="36">
        <v>2880</v>
      </c>
      <c r="AE102" s="36">
        <v>1454</v>
      </c>
      <c r="AF102" s="36">
        <v>2026</v>
      </c>
      <c r="AG102" s="36">
        <v>11369</v>
      </c>
      <c r="AH102" s="36">
        <v>19571</v>
      </c>
      <c r="AI102" s="36">
        <v>4502</v>
      </c>
      <c r="AJ102" s="36">
        <v>8671</v>
      </c>
      <c r="AK102" s="36">
        <v>14745</v>
      </c>
      <c r="AL102" s="36">
        <v>23876</v>
      </c>
      <c r="AM102" s="36">
        <v>7942</v>
      </c>
      <c r="AN102" s="36">
        <v>9594</v>
      </c>
      <c r="AO102" s="36">
        <v>4502</v>
      </c>
      <c r="AP102" s="28">
        <v>24</v>
      </c>
      <c r="AQ102" s="34">
        <v>10</v>
      </c>
      <c r="AR102" s="34">
        <v>159140</v>
      </c>
      <c r="AS102" s="37">
        <v>73635</v>
      </c>
      <c r="AT102" s="34"/>
      <c r="AU102" s="34"/>
      <c r="AV102" s="36">
        <v>0</v>
      </c>
      <c r="AW102" s="36"/>
      <c r="AX102" s="36"/>
      <c r="AY102" s="36"/>
      <c r="AZ102" s="36"/>
      <c r="BA102" s="36">
        <v>0</v>
      </c>
      <c r="BB102" s="36"/>
      <c r="BC102" s="34">
        <v>1</v>
      </c>
      <c r="BD102" s="34" t="s">
        <v>204</v>
      </c>
      <c r="BE102" s="34" t="s">
        <v>505</v>
      </c>
      <c r="BF102" s="34">
        <v>1</v>
      </c>
    </row>
    <row r="103" spans="2:58" ht="12.75">
      <c r="B103" s="29">
        <v>27165</v>
      </c>
      <c r="C103" s="30">
        <v>7</v>
      </c>
      <c r="D103" s="31" t="s">
        <v>205</v>
      </c>
      <c r="E103" s="28" t="s">
        <v>77</v>
      </c>
      <c r="F103" s="32">
        <v>0</v>
      </c>
      <c r="G103" s="32">
        <v>0</v>
      </c>
      <c r="H103" s="28">
        <v>0</v>
      </c>
      <c r="I103" s="32">
        <v>0</v>
      </c>
      <c r="J103" s="33">
        <v>434.53</v>
      </c>
      <c r="K103" s="34">
        <v>11682</v>
      </c>
      <c r="L103" s="34">
        <v>11876</v>
      </c>
      <c r="M103" s="34">
        <v>5570</v>
      </c>
      <c r="N103" s="34">
        <v>6404</v>
      </c>
      <c r="O103" s="28">
        <v>3.6</v>
      </c>
      <c r="P103" s="30">
        <v>3.9</v>
      </c>
      <c r="Q103" s="47">
        <v>15762</v>
      </c>
      <c r="R103" s="48">
        <v>23075</v>
      </c>
      <c r="S103" s="36">
        <v>4794</v>
      </c>
      <c r="T103" s="36">
        <v>5595</v>
      </c>
      <c r="U103" s="36">
        <v>81</v>
      </c>
      <c r="V103" s="36">
        <v>0</v>
      </c>
      <c r="W103" s="36">
        <v>0</v>
      </c>
      <c r="X103" s="36">
        <v>0</v>
      </c>
      <c r="Y103" s="36">
        <v>288</v>
      </c>
      <c r="Z103" s="36">
        <v>415</v>
      </c>
      <c r="AA103" s="36">
        <v>1710</v>
      </c>
      <c r="AB103" s="36">
        <v>1746</v>
      </c>
      <c r="AC103" s="36">
        <v>252</v>
      </c>
      <c r="AD103" s="36">
        <v>366</v>
      </c>
      <c r="AE103" s="36">
        <v>248</v>
      </c>
      <c r="AF103" s="36">
        <v>267</v>
      </c>
      <c r="AG103" s="36">
        <v>782</v>
      </c>
      <c r="AH103" s="36">
        <v>868</v>
      </c>
      <c r="AI103" s="36">
        <v>311</v>
      </c>
      <c r="AJ103" s="36">
        <v>386</v>
      </c>
      <c r="AK103" s="36">
        <v>1120</v>
      </c>
      <c r="AL103" s="36">
        <v>1440</v>
      </c>
      <c r="AM103" s="36">
        <v>776</v>
      </c>
      <c r="AN103" s="36">
        <v>809</v>
      </c>
      <c r="AO103" s="36">
        <v>326</v>
      </c>
      <c r="AP103" s="28">
        <v>2</v>
      </c>
      <c r="AQ103" s="34"/>
      <c r="AR103" s="34"/>
      <c r="AS103" s="37">
        <v>5036</v>
      </c>
      <c r="AT103" s="34"/>
      <c r="AU103" s="34"/>
      <c r="AV103" s="36">
        <v>0</v>
      </c>
      <c r="AW103" s="36"/>
      <c r="AX103" s="36"/>
      <c r="AY103" s="36"/>
      <c r="AZ103" s="36"/>
      <c r="BA103" s="36">
        <v>0</v>
      </c>
      <c r="BB103" s="36"/>
      <c r="BC103" s="34"/>
      <c r="BD103" s="34"/>
      <c r="BE103" s="34"/>
      <c r="BF103" s="34"/>
    </row>
    <row r="104" spans="2:58" ht="12.75">
      <c r="B104" s="29">
        <v>27167</v>
      </c>
      <c r="C104" s="30">
        <v>6</v>
      </c>
      <c r="D104" s="31" t="s">
        <v>206</v>
      </c>
      <c r="E104" s="28" t="s">
        <v>77</v>
      </c>
      <c r="F104" s="32">
        <v>0</v>
      </c>
      <c r="G104" s="32">
        <v>0</v>
      </c>
      <c r="H104" s="28">
        <v>0</v>
      </c>
      <c r="I104" s="32">
        <v>1</v>
      </c>
      <c r="J104" s="33">
        <v>751.47</v>
      </c>
      <c r="K104" s="34">
        <v>7516</v>
      </c>
      <c r="L104" s="34">
        <v>7138</v>
      </c>
      <c r="M104" s="34">
        <v>2826</v>
      </c>
      <c r="N104" s="34">
        <v>3020</v>
      </c>
      <c r="O104" s="28">
        <v>4.9</v>
      </c>
      <c r="P104" s="30">
        <v>2.7</v>
      </c>
      <c r="Q104" s="47">
        <v>15290</v>
      </c>
      <c r="R104" s="48">
        <v>24054</v>
      </c>
      <c r="S104" s="36">
        <v>2370</v>
      </c>
      <c r="T104" s="36">
        <v>2561</v>
      </c>
      <c r="U104" s="36">
        <v>113</v>
      </c>
      <c r="V104" s="36">
        <v>0</v>
      </c>
      <c r="W104" s="36">
        <v>0</v>
      </c>
      <c r="X104" s="36">
        <v>0</v>
      </c>
      <c r="Y104" s="36">
        <v>143</v>
      </c>
      <c r="Z104" s="36">
        <v>0</v>
      </c>
      <c r="AA104" s="36">
        <v>30</v>
      </c>
      <c r="AB104" s="36">
        <v>87</v>
      </c>
      <c r="AC104" s="36">
        <v>188</v>
      </c>
      <c r="AD104" s="36">
        <v>181</v>
      </c>
      <c r="AE104" s="36">
        <v>161</v>
      </c>
      <c r="AF104" s="36">
        <v>243</v>
      </c>
      <c r="AG104" s="36">
        <v>552</v>
      </c>
      <c r="AH104" s="36">
        <v>513</v>
      </c>
      <c r="AI104" s="36">
        <v>214</v>
      </c>
      <c r="AJ104" s="36">
        <v>198</v>
      </c>
      <c r="AK104" s="36">
        <v>960</v>
      </c>
      <c r="AL104" s="36">
        <v>1019</v>
      </c>
      <c r="AM104" s="36">
        <v>456</v>
      </c>
      <c r="AN104" s="36">
        <v>459</v>
      </c>
      <c r="AO104" s="36">
        <v>184</v>
      </c>
      <c r="AP104" s="28">
        <v>1</v>
      </c>
      <c r="AQ104" s="34"/>
      <c r="AR104" s="34"/>
      <c r="AS104" s="37">
        <v>3105</v>
      </c>
      <c r="AT104" s="34"/>
      <c r="AU104" s="34"/>
      <c r="AV104" s="36">
        <v>0</v>
      </c>
      <c r="AW104" s="36"/>
      <c r="AX104" s="36"/>
      <c r="AY104" s="36"/>
      <c r="AZ104" s="36"/>
      <c r="BA104" s="36">
        <v>1</v>
      </c>
      <c r="BB104" s="36">
        <v>94</v>
      </c>
      <c r="BC104" s="34"/>
      <c r="BD104" s="34"/>
      <c r="BE104" s="34"/>
      <c r="BF104" s="34"/>
    </row>
    <row r="105" spans="2:58" ht="12.75">
      <c r="B105" s="29">
        <v>27169</v>
      </c>
      <c r="C105" s="30">
        <v>4</v>
      </c>
      <c r="D105" s="31" t="s">
        <v>207</v>
      </c>
      <c r="E105" s="28" t="s">
        <v>77</v>
      </c>
      <c r="F105" s="32">
        <v>0</v>
      </c>
      <c r="G105" s="32">
        <v>0</v>
      </c>
      <c r="H105" s="28">
        <v>1</v>
      </c>
      <c r="I105" s="32">
        <v>1</v>
      </c>
      <c r="J105" s="33">
        <v>626.34</v>
      </c>
      <c r="K105" s="34">
        <v>47828</v>
      </c>
      <c r="L105" s="34">
        <v>49985</v>
      </c>
      <c r="M105" s="34">
        <v>25901</v>
      </c>
      <c r="N105" s="34">
        <v>30899</v>
      </c>
      <c r="O105" s="28">
        <v>5.8</v>
      </c>
      <c r="P105" s="30">
        <v>3.2</v>
      </c>
      <c r="Q105" s="47">
        <v>16368</v>
      </c>
      <c r="R105" s="48">
        <v>24598</v>
      </c>
      <c r="S105" s="36">
        <v>22285</v>
      </c>
      <c r="T105" s="36">
        <v>26986</v>
      </c>
      <c r="U105" s="36">
        <v>227</v>
      </c>
      <c r="V105" s="36">
        <v>0</v>
      </c>
      <c r="W105" s="36">
        <v>90</v>
      </c>
      <c r="X105" s="36">
        <v>0</v>
      </c>
      <c r="Y105" s="36">
        <v>929</v>
      </c>
      <c r="Z105" s="36">
        <v>1143</v>
      </c>
      <c r="AA105" s="36">
        <v>7292</v>
      </c>
      <c r="AB105" s="36">
        <v>7734</v>
      </c>
      <c r="AC105" s="36">
        <v>1020</v>
      </c>
      <c r="AD105" s="36">
        <v>1247</v>
      </c>
      <c r="AE105" s="36">
        <v>904</v>
      </c>
      <c r="AF105" s="36">
        <v>1824</v>
      </c>
      <c r="AG105" s="36">
        <v>4417</v>
      </c>
      <c r="AH105" s="36">
        <v>5049</v>
      </c>
      <c r="AI105" s="36">
        <v>1099</v>
      </c>
      <c r="AJ105" s="36">
        <v>1235</v>
      </c>
      <c r="AK105" s="36">
        <v>6307</v>
      </c>
      <c r="AL105" s="36">
        <v>8355</v>
      </c>
      <c r="AM105" s="36">
        <v>3616</v>
      </c>
      <c r="AN105" s="36">
        <v>3913</v>
      </c>
      <c r="AO105" s="36">
        <v>1307</v>
      </c>
      <c r="AP105" s="28">
        <v>15</v>
      </c>
      <c r="AQ105" s="34">
        <v>1</v>
      </c>
      <c r="AR105" s="34">
        <v>27069</v>
      </c>
      <c r="AS105" s="37">
        <v>19551</v>
      </c>
      <c r="AT105" s="34"/>
      <c r="AU105" s="34"/>
      <c r="AV105" s="36">
        <v>0</v>
      </c>
      <c r="AW105" s="36"/>
      <c r="AX105" s="36"/>
      <c r="AY105" s="36"/>
      <c r="AZ105" s="36"/>
      <c r="BA105" s="36">
        <v>1</v>
      </c>
      <c r="BB105" s="36">
        <v>90</v>
      </c>
      <c r="BC105" s="34"/>
      <c r="BD105" s="34"/>
      <c r="BE105" s="34" t="s">
        <v>506</v>
      </c>
      <c r="BF105" s="34">
        <v>2</v>
      </c>
    </row>
    <row r="106" spans="2:58" ht="12.75">
      <c r="B106" s="29">
        <v>27171</v>
      </c>
      <c r="C106" s="30">
        <v>1</v>
      </c>
      <c r="D106" s="31" t="s">
        <v>208</v>
      </c>
      <c r="E106" s="28" t="s">
        <v>77</v>
      </c>
      <c r="F106" s="32">
        <v>1</v>
      </c>
      <c r="G106" s="32">
        <v>0</v>
      </c>
      <c r="H106" s="28">
        <v>0</v>
      </c>
      <c r="I106" s="32">
        <v>0</v>
      </c>
      <c r="J106" s="33">
        <v>660.83</v>
      </c>
      <c r="K106" s="34">
        <v>68710</v>
      </c>
      <c r="L106" s="34">
        <v>89986</v>
      </c>
      <c r="M106" s="34">
        <v>25418</v>
      </c>
      <c r="N106" s="34">
        <v>38808</v>
      </c>
      <c r="O106" s="28">
        <v>5.7</v>
      </c>
      <c r="P106" s="30">
        <v>3.5</v>
      </c>
      <c r="Q106" s="47">
        <v>16764</v>
      </c>
      <c r="R106" s="48">
        <v>26931</v>
      </c>
      <c r="S106" s="36">
        <v>21716</v>
      </c>
      <c r="T106" s="36">
        <v>33899</v>
      </c>
      <c r="U106" s="36">
        <v>313</v>
      </c>
      <c r="V106" s="36">
        <v>0</v>
      </c>
      <c r="W106" s="36">
        <v>19</v>
      </c>
      <c r="X106" s="36">
        <v>0</v>
      </c>
      <c r="Y106" s="36">
        <v>1976</v>
      </c>
      <c r="Z106" s="36">
        <v>3688</v>
      </c>
      <c r="AA106" s="36">
        <v>2670</v>
      </c>
      <c r="AB106" s="36">
        <v>5248</v>
      </c>
      <c r="AC106" s="36">
        <v>1542</v>
      </c>
      <c r="AD106" s="36">
        <v>2165</v>
      </c>
      <c r="AE106" s="36">
        <v>1171</v>
      </c>
      <c r="AF106" s="36">
        <v>1335</v>
      </c>
      <c r="AG106" s="36">
        <v>5406</v>
      </c>
      <c r="AH106" s="36">
        <v>7710</v>
      </c>
      <c r="AI106" s="36">
        <v>1527</v>
      </c>
      <c r="AJ106" s="36">
        <v>2412</v>
      </c>
      <c r="AK106" s="36">
        <v>7092</v>
      </c>
      <c r="AL106" s="36">
        <v>10584</v>
      </c>
      <c r="AM106" s="36">
        <v>3702</v>
      </c>
      <c r="AN106" s="36">
        <v>4909</v>
      </c>
      <c r="AO106" s="36">
        <v>2366</v>
      </c>
      <c r="AP106" s="28">
        <v>9</v>
      </c>
      <c r="AQ106" s="34">
        <v>4</v>
      </c>
      <c r="AR106" s="34">
        <v>33453</v>
      </c>
      <c r="AS106" s="37">
        <v>34355</v>
      </c>
      <c r="AT106" s="34"/>
      <c r="AU106" s="34"/>
      <c r="AV106" s="36">
        <v>0</v>
      </c>
      <c r="AW106" s="36"/>
      <c r="AX106" s="36"/>
      <c r="AY106" s="36"/>
      <c r="AZ106" s="36"/>
      <c r="BA106" s="36">
        <v>1</v>
      </c>
      <c r="BB106" s="36">
        <v>94</v>
      </c>
      <c r="BC106" s="34"/>
      <c r="BD106" s="34"/>
      <c r="BE106" s="34"/>
      <c r="BF106" s="34"/>
    </row>
    <row r="107" spans="2:58" ht="12.75">
      <c r="B107" s="29">
        <v>27173</v>
      </c>
      <c r="C107" s="30">
        <v>7</v>
      </c>
      <c r="D107" s="31" t="s">
        <v>209</v>
      </c>
      <c r="E107" s="28" t="s">
        <v>77</v>
      </c>
      <c r="F107" s="32">
        <v>0</v>
      </c>
      <c r="G107" s="32">
        <v>0</v>
      </c>
      <c r="H107" s="28">
        <v>2</v>
      </c>
      <c r="I107" s="32">
        <v>0</v>
      </c>
      <c r="J107" s="33">
        <v>757.99</v>
      </c>
      <c r="K107" s="34">
        <v>11684</v>
      </c>
      <c r="L107" s="34">
        <v>11080</v>
      </c>
      <c r="M107" s="34">
        <v>4941</v>
      </c>
      <c r="N107" s="34">
        <v>6011</v>
      </c>
      <c r="O107" s="28">
        <v>4.5</v>
      </c>
      <c r="P107" s="30">
        <v>5.2</v>
      </c>
      <c r="Q107" s="47">
        <v>15827</v>
      </c>
      <c r="R107" s="48">
        <v>23183</v>
      </c>
      <c r="S107" s="36">
        <v>3707</v>
      </c>
      <c r="T107" s="36">
        <v>4758</v>
      </c>
      <c r="U107" s="36">
        <v>66</v>
      </c>
      <c r="V107" s="36">
        <v>0</v>
      </c>
      <c r="W107" s="36">
        <v>0</v>
      </c>
      <c r="X107" s="36">
        <v>0</v>
      </c>
      <c r="Y107" s="36">
        <v>256</v>
      </c>
      <c r="Z107" s="36">
        <v>364</v>
      </c>
      <c r="AA107" s="36">
        <v>500</v>
      </c>
      <c r="AB107" s="36">
        <v>656</v>
      </c>
      <c r="AC107" s="36">
        <v>299</v>
      </c>
      <c r="AD107" s="36">
        <v>272</v>
      </c>
      <c r="AE107" s="36">
        <v>234</v>
      </c>
      <c r="AF107" s="36">
        <v>307</v>
      </c>
      <c r="AG107" s="36">
        <v>855</v>
      </c>
      <c r="AH107" s="36">
        <v>914</v>
      </c>
      <c r="AI107" s="36">
        <v>301</v>
      </c>
      <c r="AJ107" s="36">
        <v>315</v>
      </c>
      <c r="AK107" s="36">
        <v>1192</v>
      </c>
      <c r="AL107" s="36">
        <v>1795</v>
      </c>
      <c r="AM107" s="36">
        <v>1234</v>
      </c>
      <c r="AN107" s="36">
        <v>1253</v>
      </c>
      <c r="AO107" s="36">
        <v>348</v>
      </c>
      <c r="AP107" s="28">
        <v>2</v>
      </c>
      <c r="AQ107" s="34"/>
      <c r="AR107" s="34"/>
      <c r="AS107" s="37">
        <v>4873</v>
      </c>
      <c r="AT107" s="34"/>
      <c r="AU107" s="34"/>
      <c r="AV107" s="36">
        <v>1</v>
      </c>
      <c r="AW107" s="36" t="s">
        <v>210</v>
      </c>
      <c r="AX107" s="36">
        <v>119</v>
      </c>
      <c r="AY107" s="36">
        <v>1</v>
      </c>
      <c r="AZ107" s="36" t="s">
        <v>211</v>
      </c>
      <c r="BA107" s="36">
        <v>0</v>
      </c>
      <c r="BB107" s="36"/>
      <c r="BC107" s="34"/>
      <c r="BD107" s="34"/>
      <c r="BE107" s="34"/>
      <c r="BF107" s="34"/>
    </row>
    <row r="108" spans="2:58" ht="12.75">
      <c r="B108" s="29">
        <v>30001</v>
      </c>
      <c r="C108" s="29">
        <v>7</v>
      </c>
      <c r="D108" s="31" t="s">
        <v>212</v>
      </c>
      <c r="E108" s="31" t="s">
        <v>213</v>
      </c>
      <c r="F108" s="32">
        <v>0</v>
      </c>
      <c r="G108" s="32">
        <v>0</v>
      </c>
      <c r="H108" s="28">
        <v>0</v>
      </c>
      <c r="I108" s="32">
        <v>0</v>
      </c>
      <c r="J108" s="33">
        <v>5542.61</v>
      </c>
      <c r="K108" s="34">
        <v>8424</v>
      </c>
      <c r="L108" s="34">
        <v>9202</v>
      </c>
      <c r="M108" s="34">
        <v>3715</v>
      </c>
      <c r="N108" s="34">
        <v>4814</v>
      </c>
      <c r="O108" s="28">
        <v>4.8</v>
      </c>
      <c r="P108" s="29">
        <v>3.9</v>
      </c>
      <c r="Q108" s="47">
        <v>14812</v>
      </c>
      <c r="R108" s="48">
        <v>21069</v>
      </c>
      <c r="S108" s="36">
        <v>2681</v>
      </c>
      <c r="T108" s="36">
        <v>3803</v>
      </c>
      <c r="U108" s="36">
        <v>139</v>
      </c>
      <c r="V108" s="36">
        <v>132</v>
      </c>
      <c r="W108" s="36">
        <v>0</v>
      </c>
      <c r="X108" s="36">
        <v>0</v>
      </c>
      <c r="Y108" s="36">
        <v>0</v>
      </c>
      <c r="Z108" s="36">
        <v>297</v>
      </c>
      <c r="AA108" s="36">
        <v>90</v>
      </c>
      <c r="AB108" s="36">
        <v>121</v>
      </c>
      <c r="AC108" s="36">
        <v>158</v>
      </c>
      <c r="AD108" s="36">
        <v>0</v>
      </c>
      <c r="AE108" s="36">
        <v>162</v>
      </c>
      <c r="AF108" s="36">
        <v>156</v>
      </c>
      <c r="AG108" s="36">
        <v>655</v>
      </c>
      <c r="AH108" s="36">
        <v>1003</v>
      </c>
      <c r="AI108" s="36">
        <v>192</v>
      </c>
      <c r="AJ108" s="36">
        <v>372</v>
      </c>
      <c r="AK108" s="36">
        <v>963</v>
      </c>
      <c r="AL108" s="36">
        <v>1409</v>
      </c>
      <c r="AM108" s="36">
        <v>1034</v>
      </c>
      <c r="AN108" s="36">
        <v>1011</v>
      </c>
      <c r="AO108" s="36">
        <v>365</v>
      </c>
      <c r="AP108" s="28">
        <v>0</v>
      </c>
      <c r="AQ108" s="34"/>
      <c r="AR108" s="34"/>
      <c r="AS108" s="39">
        <v>4571</v>
      </c>
      <c r="AT108" s="34"/>
      <c r="AU108" s="34"/>
      <c r="AV108" s="36">
        <v>0</v>
      </c>
      <c r="AW108" s="36"/>
      <c r="AX108" s="36"/>
      <c r="AY108" s="36"/>
      <c r="AZ108" s="36"/>
      <c r="BA108" s="36">
        <v>1</v>
      </c>
      <c r="BB108" s="36">
        <v>15</v>
      </c>
      <c r="BC108" s="38"/>
      <c r="BD108" s="38"/>
      <c r="BE108" s="38" t="s">
        <v>507</v>
      </c>
      <c r="BF108" s="38">
        <v>1</v>
      </c>
    </row>
    <row r="109" spans="2:58" ht="12.75">
      <c r="B109" s="29">
        <v>30003</v>
      </c>
      <c r="C109" s="29">
        <v>6</v>
      </c>
      <c r="D109" s="31" t="s">
        <v>529</v>
      </c>
      <c r="E109" s="31" t="s">
        <v>213</v>
      </c>
      <c r="F109" s="32">
        <v>0</v>
      </c>
      <c r="G109" s="32">
        <v>0</v>
      </c>
      <c r="H109" s="28">
        <v>0</v>
      </c>
      <c r="I109" s="32">
        <v>1</v>
      </c>
      <c r="J109" s="33">
        <v>4994.88</v>
      </c>
      <c r="K109" s="34">
        <v>11337</v>
      </c>
      <c r="L109" s="34">
        <v>12671</v>
      </c>
      <c r="M109" s="34">
        <v>4011</v>
      </c>
      <c r="N109" s="34">
        <v>5440</v>
      </c>
      <c r="O109" s="28">
        <v>13.4</v>
      </c>
      <c r="P109" s="29">
        <v>14.6</v>
      </c>
      <c r="Q109" s="47">
        <v>10847</v>
      </c>
      <c r="R109" s="48">
        <v>14832</v>
      </c>
      <c r="S109" s="36">
        <v>2771</v>
      </c>
      <c r="T109" s="36">
        <v>4161</v>
      </c>
      <c r="U109" s="36">
        <v>139</v>
      </c>
      <c r="V109" s="36">
        <v>180</v>
      </c>
      <c r="W109" s="36">
        <v>599</v>
      </c>
      <c r="X109" s="36">
        <v>511</v>
      </c>
      <c r="Y109" s="36">
        <v>173</v>
      </c>
      <c r="Z109" s="36">
        <v>205</v>
      </c>
      <c r="AA109" s="36">
        <v>84</v>
      </c>
      <c r="AB109" s="36">
        <v>72</v>
      </c>
      <c r="AC109" s="36">
        <v>129</v>
      </c>
      <c r="AD109" s="36">
        <v>119</v>
      </c>
      <c r="AE109" s="36">
        <v>78</v>
      </c>
      <c r="AF109" s="36">
        <v>84</v>
      </c>
      <c r="AG109" s="36">
        <v>520</v>
      </c>
      <c r="AH109" s="36">
        <v>727</v>
      </c>
      <c r="AI109" s="36">
        <v>144</v>
      </c>
      <c r="AJ109" s="36">
        <v>237</v>
      </c>
      <c r="AK109" s="36">
        <v>905</v>
      </c>
      <c r="AL109" s="36">
        <v>2026</v>
      </c>
      <c r="AM109" s="36">
        <v>1240</v>
      </c>
      <c r="AN109" s="36">
        <v>1279</v>
      </c>
      <c r="AO109" s="36">
        <v>208</v>
      </c>
      <c r="AP109" s="28">
        <v>0</v>
      </c>
      <c r="AQ109" s="34"/>
      <c r="AR109" s="34"/>
      <c r="AS109" s="39">
        <v>4655</v>
      </c>
      <c r="AT109" s="34"/>
      <c r="AU109" s="34"/>
      <c r="AV109" s="36">
        <v>2</v>
      </c>
      <c r="AW109" s="36" t="s">
        <v>215</v>
      </c>
      <c r="AX109" s="36">
        <v>7445</v>
      </c>
      <c r="AY109" s="36">
        <v>1</v>
      </c>
      <c r="AZ109" s="36" t="s">
        <v>216</v>
      </c>
      <c r="BA109" s="36">
        <v>1</v>
      </c>
      <c r="BB109" s="36">
        <v>90</v>
      </c>
      <c r="BC109" s="38"/>
      <c r="BD109" s="38"/>
      <c r="BE109" s="38"/>
      <c r="BF109" s="38"/>
    </row>
    <row r="110" spans="2:58" ht="12.75">
      <c r="B110" s="29">
        <v>30005</v>
      </c>
      <c r="C110" s="29">
        <v>9</v>
      </c>
      <c r="D110" s="31" t="s">
        <v>217</v>
      </c>
      <c r="E110" s="31" t="s">
        <v>213</v>
      </c>
      <c r="F110" s="32">
        <v>0</v>
      </c>
      <c r="G110" s="32">
        <v>0</v>
      </c>
      <c r="H110" s="28">
        <v>0</v>
      </c>
      <c r="I110" s="32">
        <v>0</v>
      </c>
      <c r="J110" s="33">
        <v>4226.25</v>
      </c>
      <c r="K110" s="34">
        <v>6728</v>
      </c>
      <c r="L110" s="34">
        <v>7009</v>
      </c>
      <c r="M110" s="34">
        <v>2350</v>
      </c>
      <c r="N110" s="34">
        <v>2300</v>
      </c>
      <c r="O110" s="28">
        <v>7.8</v>
      </c>
      <c r="P110" s="29">
        <v>6.8</v>
      </c>
      <c r="Q110" s="47">
        <v>12677</v>
      </c>
      <c r="R110" s="48">
        <v>15761</v>
      </c>
      <c r="S110" s="36">
        <v>1649</v>
      </c>
      <c r="T110" s="36">
        <v>1596</v>
      </c>
      <c r="U110" s="36">
        <v>105</v>
      </c>
      <c r="V110" s="36">
        <v>0</v>
      </c>
      <c r="W110" s="36">
        <v>24</v>
      </c>
      <c r="X110" s="36">
        <v>0</v>
      </c>
      <c r="Y110" s="36">
        <v>76</v>
      </c>
      <c r="Z110" s="36">
        <v>111</v>
      </c>
      <c r="AA110" s="36">
        <v>32</v>
      </c>
      <c r="AB110" s="36">
        <v>36</v>
      </c>
      <c r="AC110" s="36">
        <v>68</v>
      </c>
      <c r="AD110" s="36">
        <v>69</v>
      </c>
      <c r="AE110" s="36">
        <v>111</v>
      </c>
      <c r="AF110" s="36">
        <v>115</v>
      </c>
      <c r="AG110" s="36">
        <v>406</v>
      </c>
      <c r="AH110" s="36">
        <v>372</v>
      </c>
      <c r="AI110" s="36">
        <v>112</v>
      </c>
      <c r="AJ110" s="36">
        <v>119</v>
      </c>
      <c r="AK110" s="36">
        <v>715</v>
      </c>
      <c r="AL110" s="36">
        <v>648</v>
      </c>
      <c r="AM110" s="36">
        <v>701</v>
      </c>
      <c r="AN110" s="36">
        <v>704</v>
      </c>
      <c r="AO110" s="36">
        <v>166</v>
      </c>
      <c r="AP110" s="28">
        <v>0</v>
      </c>
      <c r="AQ110" s="34"/>
      <c r="AR110" s="34"/>
      <c r="AS110" s="39">
        <v>2947</v>
      </c>
      <c r="AT110" s="34"/>
      <c r="AU110" s="34"/>
      <c r="AV110" s="36">
        <v>1</v>
      </c>
      <c r="AW110" s="36" t="s">
        <v>218</v>
      </c>
      <c r="AX110" s="36">
        <v>3050</v>
      </c>
      <c r="AY110" s="36"/>
      <c r="AZ110" s="36"/>
      <c r="BA110" s="36">
        <v>0</v>
      </c>
      <c r="BB110" s="36"/>
      <c r="BC110" s="38"/>
      <c r="BD110" s="38"/>
      <c r="BE110" s="38"/>
      <c r="BF110" s="38"/>
    </row>
    <row r="111" spans="2:58" ht="12.75">
      <c r="B111" s="29">
        <v>30007</v>
      </c>
      <c r="C111" s="29">
        <v>9</v>
      </c>
      <c r="D111" s="31" t="s">
        <v>219</v>
      </c>
      <c r="E111" s="31" t="s">
        <v>213</v>
      </c>
      <c r="F111" s="32">
        <v>0</v>
      </c>
      <c r="G111" s="32">
        <v>0</v>
      </c>
      <c r="H111" s="28">
        <v>0</v>
      </c>
      <c r="I111" s="32">
        <v>0</v>
      </c>
      <c r="J111" s="33">
        <v>1191.48</v>
      </c>
      <c r="K111" s="34">
        <v>3318</v>
      </c>
      <c r="L111" s="34">
        <v>4385</v>
      </c>
      <c r="M111" s="34">
        <v>1243</v>
      </c>
      <c r="N111" s="34">
        <v>1724</v>
      </c>
      <c r="O111" s="28">
        <v>4.6</v>
      </c>
      <c r="P111" s="29">
        <v>4.6</v>
      </c>
      <c r="Q111" s="47">
        <v>13708</v>
      </c>
      <c r="R111" s="48">
        <v>19209</v>
      </c>
      <c r="S111" s="36">
        <v>1011</v>
      </c>
      <c r="T111" s="36">
        <v>1490</v>
      </c>
      <c r="U111" s="36">
        <v>0</v>
      </c>
      <c r="V111" s="36">
        <v>0</v>
      </c>
      <c r="W111" s="36">
        <v>0</v>
      </c>
      <c r="X111" s="36">
        <v>0</v>
      </c>
      <c r="Y111" s="36">
        <v>72</v>
      </c>
      <c r="Z111" s="36">
        <v>114</v>
      </c>
      <c r="AA111" s="36">
        <v>148</v>
      </c>
      <c r="AB111" s="36">
        <v>375</v>
      </c>
      <c r="AC111" s="36">
        <v>109</v>
      </c>
      <c r="AD111" s="36">
        <v>76</v>
      </c>
      <c r="AE111" s="36">
        <v>44</v>
      </c>
      <c r="AF111" s="36">
        <v>56</v>
      </c>
      <c r="AG111" s="36">
        <v>218</v>
      </c>
      <c r="AH111" s="36">
        <v>261</v>
      </c>
      <c r="AI111" s="36">
        <v>82</v>
      </c>
      <c r="AJ111" s="36">
        <v>102</v>
      </c>
      <c r="AK111" s="36">
        <v>264</v>
      </c>
      <c r="AL111" s="36">
        <v>365</v>
      </c>
      <c r="AM111" s="36">
        <v>232</v>
      </c>
      <c r="AN111" s="36">
        <v>234</v>
      </c>
      <c r="AO111" s="36">
        <v>110</v>
      </c>
      <c r="AP111" s="28">
        <v>0</v>
      </c>
      <c r="AQ111" s="34"/>
      <c r="AR111" s="34"/>
      <c r="AS111" s="39">
        <v>2002</v>
      </c>
      <c r="AT111" s="34"/>
      <c r="AU111" s="34"/>
      <c r="AV111" s="36">
        <v>0</v>
      </c>
      <c r="AW111" s="36"/>
      <c r="AX111" s="36"/>
      <c r="AY111" s="36"/>
      <c r="AZ111" s="36"/>
      <c r="BA111" s="36">
        <v>1</v>
      </c>
      <c r="BB111" s="36">
        <v>90</v>
      </c>
      <c r="BC111" s="38"/>
      <c r="BD111" s="38"/>
      <c r="BE111" s="38"/>
      <c r="BF111" s="38"/>
    </row>
    <row r="112" spans="2:58" ht="12.75">
      <c r="B112" s="29">
        <v>30009</v>
      </c>
      <c r="C112" s="29">
        <v>8</v>
      </c>
      <c r="D112" s="31" t="s">
        <v>220</v>
      </c>
      <c r="E112" s="31" t="s">
        <v>213</v>
      </c>
      <c r="F112" s="32">
        <v>0</v>
      </c>
      <c r="G112" s="32">
        <v>0</v>
      </c>
      <c r="H112" s="28">
        <v>0</v>
      </c>
      <c r="I112" s="32">
        <v>1</v>
      </c>
      <c r="J112" s="33">
        <v>2048.07</v>
      </c>
      <c r="K112" s="34">
        <v>8080</v>
      </c>
      <c r="L112" s="34">
        <v>9552</v>
      </c>
      <c r="M112" s="34">
        <v>2788</v>
      </c>
      <c r="N112" s="34">
        <v>4089</v>
      </c>
      <c r="O112" s="28">
        <v>4.3</v>
      </c>
      <c r="P112" s="29">
        <v>5.2</v>
      </c>
      <c r="Q112" s="47">
        <v>14954</v>
      </c>
      <c r="R112" s="48">
        <v>21259</v>
      </c>
      <c r="S112" s="36">
        <v>2242</v>
      </c>
      <c r="T112" s="36">
        <v>3487</v>
      </c>
      <c r="U112" s="36">
        <v>106</v>
      </c>
      <c r="V112" s="36">
        <v>153</v>
      </c>
      <c r="W112" s="36">
        <v>34</v>
      </c>
      <c r="X112" s="36">
        <v>57</v>
      </c>
      <c r="Y112" s="36">
        <v>193</v>
      </c>
      <c r="Z112" s="36">
        <v>324</v>
      </c>
      <c r="AA112" s="36">
        <v>127</v>
      </c>
      <c r="AB112" s="36">
        <v>151</v>
      </c>
      <c r="AC112" s="36">
        <v>108</v>
      </c>
      <c r="AD112" s="36">
        <v>137</v>
      </c>
      <c r="AE112" s="36">
        <v>50</v>
      </c>
      <c r="AF112" s="36">
        <v>101</v>
      </c>
      <c r="AG112" s="36">
        <v>615</v>
      </c>
      <c r="AH112" s="36">
        <v>886</v>
      </c>
      <c r="AI112" s="36">
        <v>173</v>
      </c>
      <c r="AJ112" s="36">
        <v>347</v>
      </c>
      <c r="AK112" s="36">
        <v>836</v>
      </c>
      <c r="AL112" s="36">
        <v>1331</v>
      </c>
      <c r="AM112" s="36">
        <v>546</v>
      </c>
      <c r="AN112" s="36">
        <v>602</v>
      </c>
      <c r="AO112" s="36">
        <v>306</v>
      </c>
      <c r="AP112" s="28">
        <v>0</v>
      </c>
      <c r="AQ112" s="34"/>
      <c r="AR112" s="34"/>
      <c r="AS112" s="39">
        <v>5494</v>
      </c>
      <c r="AT112" s="34"/>
      <c r="AU112" s="34"/>
      <c r="AV112" s="36">
        <v>0</v>
      </c>
      <c r="AW112" s="36"/>
      <c r="AX112" s="36"/>
      <c r="AY112" s="36"/>
      <c r="AZ112" s="36"/>
      <c r="BA112" s="36">
        <v>0</v>
      </c>
      <c r="BB112" s="36"/>
      <c r="BC112" s="38"/>
      <c r="BD112" s="38"/>
      <c r="BE112" s="38"/>
      <c r="BF112" s="38"/>
    </row>
    <row r="113" spans="2:58" ht="12.75">
      <c r="B113" s="29">
        <v>30011</v>
      </c>
      <c r="C113" s="29">
        <v>9</v>
      </c>
      <c r="D113" s="31" t="s">
        <v>221</v>
      </c>
      <c r="E113" s="31" t="s">
        <v>213</v>
      </c>
      <c r="F113" s="32">
        <v>0</v>
      </c>
      <c r="G113" s="32">
        <v>2</v>
      </c>
      <c r="H113" s="28">
        <v>2</v>
      </c>
      <c r="I113" s="32">
        <v>0</v>
      </c>
      <c r="J113" s="33">
        <v>3339.68</v>
      </c>
      <c r="K113" s="34">
        <v>1503</v>
      </c>
      <c r="L113" s="34">
        <v>1360</v>
      </c>
      <c r="M113" s="34">
        <v>448</v>
      </c>
      <c r="N113" s="34">
        <v>498</v>
      </c>
      <c r="O113" s="28">
        <v>1.9</v>
      </c>
      <c r="P113" s="29">
        <v>2.1</v>
      </c>
      <c r="Q113" s="47">
        <v>12688</v>
      </c>
      <c r="R113" s="48">
        <v>17931</v>
      </c>
      <c r="S113" s="36">
        <v>321</v>
      </c>
      <c r="T113" s="36">
        <v>347</v>
      </c>
      <c r="U113" s="36">
        <v>43</v>
      </c>
      <c r="V113" s="36">
        <v>0</v>
      </c>
      <c r="W113" s="36">
        <v>0</v>
      </c>
      <c r="X113" s="36">
        <v>0</v>
      </c>
      <c r="Y113" s="36">
        <v>20</v>
      </c>
      <c r="Z113" s="36">
        <v>0</v>
      </c>
      <c r="AA113" s="36">
        <v>12</v>
      </c>
      <c r="AB113" s="36">
        <v>0</v>
      </c>
      <c r="AC113" s="36">
        <v>37</v>
      </c>
      <c r="AD113" s="36">
        <v>37</v>
      </c>
      <c r="AE113" s="36">
        <v>0</v>
      </c>
      <c r="AF113" s="36">
        <v>0</v>
      </c>
      <c r="AG113" s="36">
        <v>76</v>
      </c>
      <c r="AH113" s="36">
        <v>59</v>
      </c>
      <c r="AI113" s="36">
        <v>16</v>
      </c>
      <c r="AJ113" s="36">
        <v>24</v>
      </c>
      <c r="AK113" s="36">
        <v>105</v>
      </c>
      <c r="AL113" s="36">
        <v>0</v>
      </c>
      <c r="AM113" s="36">
        <v>127</v>
      </c>
      <c r="AN113" s="36">
        <v>151</v>
      </c>
      <c r="AO113" s="36">
        <v>27</v>
      </c>
      <c r="AP113" s="28">
        <v>0</v>
      </c>
      <c r="AQ113" s="34"/>
      <c r="AR113" s="34"/>
      <c r="AS113" s="41">
        <v>811</v>
      </c>
      <c r="AT113" s="34"/>
      <c r="AU113" s="34"/>
      <c r="AV113" s="36">
        <v>0</v>
      </c>
      <c r="AW113" s="36"/>
      <c r="AX113" s="36"/>
      <c r="AY113" s="36"/>
      <c r="AZ113" s="36"/>
      <c r="BA113" s="36">
        <v>0</v>
      </c>
      <c r="BB113" s="36"/>
      <c r="BC113" s="38"/>
      <c r="BD113" s="38"/>
      <c r="BE113" s="38"/>
      <c r="BF113" s="38"/>
    </row>
    <row r="114" spans="2:58" ht="12.75">
      <c r="B114" s="29">
        <v>30013</v>
      </c>
      <c r="C114" s="29">
        <v>3</v>
      </c>
      <c r="D114" s="31" t="s">
        <v>222</v>
      </c>
      <c r="E114" s="31" t="s">
        <v>213</v>
      </c>
      <c r="F114" s="32">
        <v>1</v>
      </c>
      <c r="G114" s="32">
        <v>0</v>
      </c>
      <c r="H114" s="28">
        <v>0</v>
      </c>
      <c r="I114" s="32">
        <v>0</v>
      </c>
      <c r="J114" s="33">
        <v>2698.02</v>
      </c>
      <c r="K114" s="34">
        <v>77691</v>
      </c>
      <c r="L114" s="34">
        <v>80357</v>
      </c>
      <c r="M114" s="34">
        <v>42494</v>
      </c>
      <c r="N114" s="34">
        <v>47677</v>
      </c>
      <c r="O114" s="28">
        <v>5.4</v>
      </c>
      <c r="P114" s="29">
        <v>5.1</v>
      </c>
      <c r="Q114" s="47">
        <v>17244</v>
      </c>
      <c r="R114" s="48">
        <v>24661</v>
      </c>
      <c r="S114" s="36">
        <v>32069</v>
      </c>
      <c r="T114" s="36">
        <v>38376</v>
      </c>
      <c r="U114" s="36">
        <v>366</v>
      </c>
      <c r="V114" s="36">
        <v>0</v>
      </c>
      <c r="W114" s="36">
        <v>66</v>
      </c>
      <c r="X114" s="36">
        <v>0</v>
      </c>
      <c r="Y114" s="36">
        <v>1862</v>
      </c>
      <c r="Z114" s="36">
        <v>2759</v>
      </c>
      <c r="AA114" s="36">
        <v>1246</v>
      </c>
      <c r="AB114" s="36">
        <v>1487</v>
      </c>
      <c r="AC114" s="36">
        <v>2168</v>
      </c>
      <c r="AD114" s="36">
        <v>2000</v>
      </c>
      <c r="AE114" s="36">
        <v>2361</v>
      </c>
      <c r="AF114" s="36">
        <v>2041</v>
      </c>
      <c r="AG114" s="36">
        <v>8685</v>
      </c>
      <c r="AH114" s="36">
        <v>10034</v>
      </c>
      <c r="AI114" s="36">
        <v>3124</v>
      </c>
      <c r="AJ114" s="36">
        <v>3919</v>
      </c>
      <c r="AK114" s="36">
        <v>12191</v>
      </c>
      <c r="AL114" s="36">
        <v>15496</v>
      </c>
      <c r="AM114" s="36">
        <v>10425</v>
      </c>
      <c r="AN114" s="36">
        <v>9301</v>
      </c>
      <c r="AO114" s="36">
        <v>2564</v>
      </c>
      <c r="AP114" s="28">
        <v>8</v>
      </c>
      <c r="AQ114" s="34">
        <v>1</v>
      </c>
      <c r="AR114" s="34">
        <v>56690</v>
      </c>
      <c r="AS114" s="39">
        <v>35225</v>
      </c>
      <c r="AT114" s="34"/>
      <c r="AU114" s="34"/>
      <c r="AV114" s="36">
        <v>0</v>
      </c>
      <c r="AW114" s="36"/>
      <c r="AX114" s="36"/>
      <c r="AY114" s="36"/>
      <c r="AZ114" s="36"/>
      <c r="BA114" s="36">
        <v>1</v>
      </c>
      <c r="BB114" s="36">
        <v>15</v>
      </c>
      <c r="BC114" s="38"/>
      <c r="BD114" s="38"/>
      <c r="BE114" s="38"/>
      <c r="BF114" s="38"/>
    </row>
    <row r="115" spans="2:58" ht="12.75">
      <c r="B115" s="29">
        <v>30015</v>
      </c>
      <c r="C115" s="29">
        <v>8</v>
      </c>
      <c r="D115" s="31" t="s">
        <v>223</v>
      </c>
      <c r="E115" s="31" t="s">
        <v>213</v>
      </c>
      <c r="F115" s="32">
        <v>0</v>
      </c>
      <c r="G115" s="32">
        <v>0</v>
      </c>
      <c r="H115" s="28">
        <v>0</v>
      </c>
      <c r="I115" s="32">
        <v>1</v>
      </c>
      <c r="J115" s="33">
        <v>3973.44</v>
      </c>
      <c r="K115" s="34">
        <v>5452</v>
      </c>
      <c r="L115" s="34">
        <v>5970</v>
      </c>
      <c r="M115" s="34">
        <v>1757</v>
      </c>
      <c r="N115" s="34">
        <v>2123</v>
      </c>
      <c r="O115" s="28">
        <v>2.6</v>
      </c>
      <c r="P115" s="29">
        <v>3.1</v>
      </c>
      <c r="Q115" s="47">
        <v>20600</v>
      </c>
      <c r="R115" s="48">
        <v>18280</v>
      </c>
      <c r="S115" s="36">
        <v>1203</v>
      </c>
      <c r="T115" s="36">
        <v>1593</v>
      </c>
      <c r="U115" s="36">
        <v>97</v>
      </c>
      <c r="V115" s="36">
        <v>185</v>
      </c>
      <c r="W115" s="36">
        <v>0</v>
      </c>
      <c r="X115" s="36">
        <v>0</v>
      </c>
      <c r="Y115" s="36">
        <v>58</v>
      </c>
      <c r="Z115" s="36">
        <v>66</v>
      </c>
      <c r="AA115" s="36">
        <v>44</v>
      </c>
      <c r="AB115" s="36">
        <v>56</v>
      </c>
      <c r="AC115" s="36">
        <v>56</v>
      </c>
      <c r="AD115" s="36">
        <v>64</v>
      </c>
      <c r="AE115" s="36">
        <v>85</v>
      </c>
      <c r="AF115" s="36">
        <v>113</v>
      </c>
      <c r="AG115" s="36">
        <v>343</v>
      </c>
      <c r="AH115" s="36">
        <v>394</v>
      </c>
      <c r="AI115" s="36">
        <v>112</v>
      </c>
      <c r="AJ115" s="36">
        <v>222</v>
      </c>
      <c r="AK115" s="36">
        <v>405</v>
      </c>
      <c r="AL115" s="36">
        <v>487</v>
      </c>
      <c r="AM115" s="36">
        <v>554</v>
      </c>
      <c r="AN115" s="36">
        <v>530</v>
      </c>
      <c r="AO115" s="36">
        <v>154</v>
      </c>
      <c r="AP115" s="28">
        <v>0</v>
      </c>
      <c r="AQ115" s="34"/>
      <c r="AR115" s="34"/>
      <c r="AS115" s="39">
        <v>2776</v>
      </c>
      <c r="AT115" s="34"/>
      <c r="AU115" s="34"/>
      <c r="AV115" s="36">
        <v>1</v>
      </c>
      <c r="AW115" s="36" t="s">
        <v>224</v>
      </c>
      <c r="AX115" s="36">
        <v>217</v>
      </c>
      <c r="AY115" s="36"/>
      <c r="AZ115" s="36"/>
      <c r="BA115" s="36">
        <v>0</v>
      </c>
      <c r="BB115" s="36"/>
      <c r="BC115" s="38">
        <v>2</v>
      </c>
      <c r="BD115" s="38" t="s">
        <v>225</v>
      </c>
      <c r="BE115" s="38"/>
      <c r="BF115" s="38"/>
    </row>
    <row r="116" spans="2:58" ht="12.75">
      <c r="B116" s="29">
        <v>30017</v>
      </c>
      <c r="C116" s="29">
        <v>7</v>
      </c>
      <c r="D116" s="31" t="s">
        <v>226</v>
      </c>
      <c r="E116" s="31" t="s">
        <v>213</v>
      </c>
      <c r="F116" s="32">
        <v>0</v>
      </c>
      <c r="G116" s="32">
        <v>0</v>
      </c>
      <c r="H116" s="28">
        <v>0</v>
      </c>
      <c r="I116" s="32">
        <v>0</v>
      </c>
      <c r="J116" s="33">
        <v>3783.28</v>
      </c>
      <c r="K116" s="34">
        <v>11697</v>
      </c>
      <c r="L116" s="34">
        <v>11696</v>
      </c>
      <c r="M116" s="34">
        <v>5915</v>
      </c>
      <c r="N116" s="34">
        <v>6515</v>
      </c>
      <c r="O116" s="28">
        <v>5</v>
      </c>
      <c r="P116" s="29">
        <v>4.4</v>
      </c>
      <c r="Q116" s="47">
        <v>16071</v>
      </c>
      <c r="R116" s="48">
        <v>22040</v>
      </c>
      <c r="S116" s="36">
        <v>4474</v>
      </c>
      <c r="T116" s="36">
        <v>5349</v>
      </c>
      <c r="U116" s="36">
        <v>91</v>
      </c>
      <c r="V116" s="36">
        <v>99</v>
      </c>
      <c r="W116" s="36">
        <v>11</v>
      </c>
      <c r="X116" s="36">
        <v>0</v>
      </c>
      <c r="Y116" s="36">
        <v>259</v>
      </c>
      <c r="Z116" s="36">
        <v>321</v>
      </c>
      <c r="AA116" s="36">
        <v>133</v>
      </c>
      <c r="AB116" s="36">
        <v>191</v>
      </c>
      <c r="AC116" s="36">
        <v>380</v>
      </c>
      <c r="AD116" s="36">
        <v>376</v>
      </c>
      <c r="AE116" s="36">
        <v>302</v>
      </c>
      <c r="AF116" s="36">
        <v>207</v>
      </c>
      <c r="AG116" s="36">
        <v>1259</v>
      </c>
      <c r="AH116" s="36">
        <v>1596</v>
      </c>
      <c r="AI116" s="36">
        <v>344</v>
      </c>
      <c r="AJ116" s="36">
        <v>453</v>
      </c>
      <c r="AK116" s="36">
        <v>1695</v>
      </c>
      <c r="AL116" s="36">
        <v>2100</v>
      </c>
      <c r="AM116" s="36">
        <v>1441</v>
      </c>
      <c r="AN116" s="36">
        <v>1166</v>
      </c>
      <c r="AO116" s="36">
        <v>391</v>
      </c>
      <c r="AP116" s="28">
        <v>1</v>
      </c>
      <c r="AQ116" s="34">
        <v>1</v>
      </c>
      <c r="AR116" s="34">
        <v>8487</v>
      </c>
      <c r="AS116" s="39">
        <v>5360</v>
      </c>
      <c r="AT116" s="34"/>
      <c r="AU116" s="34"/>
      <c r="AV116" s="36">
        <v>0</v>
      </c>
      <c r="AW116" s="36"/>
      <c r="AX116" s="36"/>
      <c r="AY116" s="36"/>
      <c r="AZ116" s="36"/>
      <c r="BA116" s="36">
        <v>1</v>
      </c>
      <c r="BB116" s="36">
        <v>94</v>
      </c>
      <c r="BC116" s="38"/>
      <c r="BD116" s="38"/>
      <c r="BE116" s="38"/>
      <c r="BF116" s="38"/>
    </row>
    <row r="117" spans="2:58" ht="12.75">
      <c r="B117" s="29">
        <v>30019</v>
      </c>
      <c r="C117" s="29">
        <v>9</v>
      </c>
      <c r="D117" s="31" t="s">
        <v>227</v>
      </c>
      <c r="E117" s="31" t="s">
        <v>213</v>
      </c>
      <c r="F117" s="32">
        <v>0</v>
      </c>
      <c r="G117" s="32">
        <v>0</v>
      </c>
      <c r="H117" s="28">
        <v>0</v>
      </c>
      <c r="I117" s="32">
        <v>0</v>
      </c>
      <c r="J117" s="33">
        <v>1426.14</v>
      </c>
      <c r="K117" s="34">
        <v>2266</v>
      </c>
      <c r="L117" s="34">
        <v>2017</v>
      </c>
      <c r="M117" s="34">
        <v>960</v>
      </c>
      <c r="N117" s="34">
        <v>1227</v>
      </c>
      <c r="O117" s="28">
        <v>3</v>
      </c>
      <c r="P117" s="29">
        <v>3</v>
      </c>
      <c r="Q117" s="47">
        <v>16052</v>
      </c>
      <c r="R117" s="48">
        <v>29033</v>
      </c>
      <c r="S117" s="36">
        <v>737</v>
      </c>
      <c r="T117" s="36">
        <v>1011</v>
      </c>
      <c r="U117" s="36">
        <v>34</v>
      </c>
      <c r="V117" s="36">
        <v>0</v>
      </c>
      <c r="W117" s="36">
        <v>0</v>
      </c>
      <c r="X117" s="36">
        <v>0</v>
      </c>
      <c r="Y117" s="36">
        <v>24</v>
      </c>
      <c r="Z117" s="36">
        <v>0</v>
      </c>
      <c r="AA117" s="36">
        <v>11</v>
      </c>
      <c r="AB117" s="36">
        <v>0</v>
      </c>
      <c r="AC117" s="36">
        <v>60</v>
      </c>
      <c r="AD117" s="36">
        <v>177</v>
      </c>
      <c r="AE117" s="36">
        <v>81</v>
      </c>
      <c r="AF117" s="36">
        <v>126</v>
      </c>
      <c r="AG117" s="36">
        <v>205</v>
      </c>
      <c r="AH117" s="36">
        <v>175</v>
      </c>
      <c r="AI117" s="36">
        <v>60</v>
      </c>
      <c r="AJ117" s="36">
        <v>143</v>
      </c>
      <c r="AK117" s="36">
        <v>260</v>
      </c>
      <c r="AL117" s="36">
        <v>276</v>
      </c>
      <c r="AM117" s="36">
        <v>223</v>
      </c>
      <c r="AN117" s="36">
        <v>216</v>
      </c>
      <c r="AO117" s="36">
        <v>81</v>
      </c>
      <c r="AP117" s="28">
        <v>0</v>
      </c>
      <c r="AQ117" s="34"/>
      <c r="AR117" s="34"/>
      <c r="AS117" s="39">
        <v>1154</v>
      </c>
      <c r="AT117" s="34"/>
      <c r="AU117" s="34"/>
      <c r="AV117" s="36">
        <v>1</v>
      </c>
      <c r="AW117" s="36" t="s">
        <v>228</v>
      </c>
      <c r="AX117" s="36">
        <v>6</v>
      </c>
      <c r="AY117" s="36"/>
      <c r="AZ117" s="36"/>
      <c r="BA117" s="36">
        <v>0</v>
      </c>
      <c r="BB117" s="36"/>
      <c r="BC117" s="38"/>
      <c r="BD117" s="38"/>
      <c r="BE117" s="38"/>
      <c r="BF117" s="38"/>
    </row>
    <row r="118" spans="2:58" ht="12.75">
      <c r="B118" s="29">
        <v>30021</v>
      </c>
      <c r="C118" s="29">
        <v>7</v>
      </c>
      <c r="D118" s="31" t="s">
        <v>229</v>
      </c>
      <c r="E118" s="31" t="s">
        <v>213</v>
      </c>
      <c r="F118" s="32">
        <v>0</v>
      </c>
      <c r="G118" s="32">
        <v>0</v>
      </c>
      <c r="H118" s="28">
        <v>0</v>
      </c>
      <c r="I118" s="32">
        <v>0</v>
      </c>
      <c r="J118" s="33">
        <v>2373.27</v>
      </c>
      <c r="K118" s="34">
        <v>9505</v>
      </c>
      <c r="L118" s="34">
        <v>9059</v>
      </c>
      <c r="M118" s="34">
        <v>4548</v>
      </c>
      <c r="N118" s="34">
        <v>5075</v>
      </c>
      <c r="O118" s="28">
        <v>3.8</v>
      </c>
      <c r="P118" s="29">
        <v>3.4</v>
      </c>
      <c r="Q118" s="47">
        <v>14007</v>
      </c>
      <c r="R118" s="48">
        <v>20532</v>
      </c>
      <c r="S118" s="36">
        <v>3626</v>
      </c>
      <c r="T118" s="36">
        <v>4108</v>
      </c>
      <c r="U118" s="36">
        <v>64</v>
      </c>
      <c r="V118" s="36">
        <v>0</v>
      </c>
      <c r="W118" s="36">
        <v>90</v>
      </c>
      <c r="X118" s="36">
        <v>147</v>
      </c>
      <c r="Y118" s="36">
        <v>150</v>
      </c>
      <c r="Z118" s="36">
        <v>0</v>
      </c>
      <c r="AA118" s="36">
        <v>77</v>
      </c>
      <c r="AB118" s="36">
        <v>65</v>
      </c>
      <c r="AC118" s="36">
        <v>615</v>
      </c>
      <c r="AD118" s="36">
        <v>643</v>
      </c>
      <c r="AE118" s="36">
        <v>204</v>
      </c>
      <c r="AF118" s="36">
        <v>186</v>
      </c>
      <c r="AG118" s="36">
        <v>908</v>
      </c>
      <c r="AH118" s="36">
        <v>997</v>
      </c>
      <c r="AI118" s="36">
        <v>278</v>
      </c>
      <c r="AJ118" s="36">
        <v>266</v>
      </c>
      <c r="AK118" s="36">
        <v>1240</v>
      </c>
      <c r="AL118" s="36">
        <v>1564</v>
      </c>
      <c r="AM118" s="36">
        <v>922</v>
      </c>
      <c r="AN118" s="36">
        <v>967</v>
      </c>
      <c r="AO118" s="36">
        <v>314</v>
      </c>
      <c r="AP118" s="28">
        <v>1</v>
      </c>
      <c r="AQ118" s="34"/>
      <c r="AR118" s="34"/>
      <c r="AS118" s="39">
        <v>4168</v>
      </c>
      <c r="AT118" s="34"/>
      <c r="AU118" s="34"/>
      <c r="AV118" s="36">
        <v>0</v>
      </c>
      <c r="AW118" s="36"/>
      <c r="AX118" s="36"/>
      <c r="AY118" s="36"/>
      <c r="AZ118" s="36"/>
      <c r="BA118" s="36">
        <v>1</v>
      </c>
      <c r="BB118" s="36">
        <v>94</v>
      </c>
      <c r="BC118" s="38"/>
      <c r="BD118" s="38"/>
      <c r="BE118" s="38"/>
      <c r="BF118" s="38"/>
    </row>
    <row r="119" spans="2:58" ht="12.75">
      <c r="B119" s="29">
        <v>30023</v>
      </c>
      <c r="C119" s="29">
        <v>7</v>
      </c>
      <c r="D119" s="31" t="s">
        <v>230</v>
      </c>
      <c r="E119" s="31" t="s">
        <v>213</v>
      </c>
      <c r="F119" s="32">
        <v>0</v>
      </c>
      <c r="G119" s="32">
        <v>0</v>
      </c>
      <c r="H119" s="28">
        <v>0</v>
      </c>
      <c r="I119" s="32">
        <v>0</v>
      </c>
      <c r="J119" s="33">
        <v>736.94</v>
      </c>
      <c r="K119" s="34">
        <v>10278</v>
      </c>
      <c r="L119" s="34">
        <v>9417</v>
      </c>
      <c r="M119" s="34">
        <v>3418</v>
      </c>
      <c r="N119" s="34">
        <v>4086</v>
      </c>
      <c r="O119" s="28">
        <v>9.6</v>
      </c>
      <c r="P119" s="29">
        <v>8.2</v>
      </c>
      <c r="Q119" s="47">
        <v>12553</v>
      </c>
      <c r="R119" s="48">
        <v>19406</v>
      </c>
      <c r="S119" s="36">
        <v>2190</v>
      </c>
      <c r="T119" s="36">
        <v>3079</v>
      </c>
      <c r="U119" s="36">
        <v>26</v>
      </c>
      <c r="V119" s="36">
        <v>0</v>
      </c>
      <c r="W119" s="36">
        <v>18</v>
      </c>
      <c r="X119" s="36">
        <v>0</v>
      </c>
      <c r="Y119" s="36">
        <v>93</v>
      </c>
      <c r="Z119" s="36">
        <v>207</v>
      </c>
      <c r="AA119" s="36">
        <v>135</v>
      </c>
      <c r="AB119" s="36">
        <v>133</v>
      </c>
      <c r="AC119" s="36">
        <v>134</v>
      </c>
      <c r="AD119" s="36">
        <v>94</v>
      </c>
      <c r="AE119" s="36">
        <v>36</v>
      </c>
      <c r="AF119" s="36">
        <v>53</v>
      </c>
      <c r="AG119" s="36">
        <v>706</v>
      </c>
      <c r="AH119" s="36">
        <v>801</v>
      </c>
      <c r="AI119" s="36">
        <v>135</v>
      </c>
      <c r="AJ119" s="36">
        <v>180</v>
      </c>
      <c r="AK119" s="36">
        <v>907</v>
      </c>
      <c r="AL119" s="36">
        <v>1546</v>
      </c>
      <c r="AM119" s="36">
        <v>1228</v>
      </c>
      <c r="AN119" s="36">
        <v>1007</v>
      </c>
      <c r="AO119" s="36">
        <v>239</v>
      </c>
      <c r="AP119" s="28">
        <v>1</v>
      </c>
      <c r="AQ119" s="34">
        <v>1</v>
      </c>
      <c r="AR119" s="34">
        <v>9417</v>
      </c>
      <c r="AS119" s="39">
        <v>4958</v>
      </c>
      <c r="AT119" s="34"/>
      <c r="AU119" s="34"/>
      <c r="AV119" s="36">
        <v>0</v>
      </c>
      <c r="AW119" s="36"/>
      <c r="AX119" s="36"/>
      <c r="AY119" s="36"/>
      <c r="AZ119" s="36"/>
      <c r="BA119" s="36">
        <v>1</v>
      </c>
      <c r="BB119" s="36">
        <v>90</v>
      </c>
      <c r="BC119" s="38"/>
      <c r="BD119" s="38"/>
      <c r="BE119" s="38"/>
      <c r="BF119" s="38"/>
    </row>
    <row r="120" spans="2:58" ht="12.75">
      <c r="B120" s="29">
        <v>30025</v>
      </c>
      <c r="C120" s="29">
        <v>9</v>
      </c>
      <c r="D120" s="31" t="s">
        <v>231</v>
      </c>
      <c r="E120" s="31" t="s">
        <v>213</v>
      </c>
      <c r="F120" s="32">
        <v>0</v>
      </c>
      <c r="G120" s="32">
        <v>0</v>
      </c>
      <c r="H120" s="28">
        <v>0</v>
      </c>
      <c r="I120" s="32">
        <v>0</v>
      </c>
      <c r="J120" s="33">
        <v>1620.37</v>
      </c>
      <c r="K120" s="34">
        <v>3103</v>
      </c>
      <c r="L120" s="34">
        <v>2837</v>
      </c>
      <c r="M120" s="34">
        <v>1487</v>
      </c>
      <c r="N120" s="34">
        <v>1596</v>
      </c>
      <c r="O120" s="28">
        <v>2.5</v>
      </c>
      <c r="P120" s="29">
        <v>3.6</v>
      </c>
      <c r="Q120" s="47">
        <v>14148</v>
      </c>
      <c r="R120" s="48">
        <v>21117</v>
      </c>
      <c r="S120" s="36">
        <v>1150</v>
      </c>
      <c r="T120" s="36">
        <v>1309</v>
      </c>
      <c r="U120" s="36">
        <v>28</v>
      </c>
      <c r="V120" s="36">
        <v>0</v>
      </c>
      <c r="W120" s="36">
        <v>160</v>
      </c>
      <c r="X120" s="36">
        <v>140</v>
      </c>
      <c r="Y120" s="36">
        <v>65</v>
      </c>
      <c r="Z120" s="36">
        <v>99</v>
      </c>
      <c r="AA120" s="36">
        <v>21</v>
      </c>
      <c r="AB120" s="36">
        <v>0</v>
      </c>
      <c r="AC120" s="36">
        <v>128</v>
      </c>
      <c r="AD120" s="36">
        <v>131</v>
      </c>
      <c r="AE120" s="36">
        <v>66</v>
      </c>
      <c r="AF120" s="36">
        <v>0</v>
      </c>
      <c r="AG120" s="36">
        <v>255</v>
      </c>
      <c r="AH120" s="36">
        <v>307</v>
      </c>
      <c r="AI120" s="36">
        <v>68</v>
      </c>
      <c r="AJ120" s="36">
        <v>94</v>
      </c>
      <c r="AK120" s="36">
        <v>359</v>
      </c>
      <c r="AL120" s="36">
        <v>434</v>
      </c>
      <c r="AM120" s="36">
        <v>337</v>
      </c>
      <c r="AN120" s="36">
        <v>287</v>
      </c>
      <c r="AO120" s="36">
        <v>118</v>
      </c>
      <c r="AP120" s="28">
        <v>0</v>
      </c>
      <c r="AQ120" s="34"/>
      <c r="AR120" s="34"/>
      <c r="AS120" s="39">
        <v>1410</v>
      </c>
      <c r="AT120" s="34"/>
      <c r="AU120" s="34"/>
      <c r="AV120" s="36">
        <v>0</v>
      </c>
      <c r="AW120" s="36"/>
      <c r="AX120" s="36"/>
      <c r="AY120" s="36"/>
      <c r="AZ120" s="36"/>
      <c r="BA120" s="36">
        <v>0</v>
      </c>
      <c r="BB120" s="36"/>
      <c r="BC120" s="38"/>
      <c r="BD120" s="38"/>
      <c r="BE120" s="38"/>
      <c r="BF120" s="38"/>
    </row>
    <row r="121" spans="2:58" ht="12.75">
      <c r="B121" s="29">
        <v>30027</v>
      </c>
      <c r="C121" s="29">
        <v>7</v>
      </c>
      <c r="D121" s="31" t="s">
        <v>232</v>
      </c>
      <c r="E121" s="31" t="s">
        <v>213</v>
      </c>
      <c r="F121" s="32">
        <v>0</v>
      </c>
      <c r="G121" s="32">
        <v>0</v>
      </c>
      <c r="H121" s="28">
        <v>2</v>
      </c>
      <c r="I121" s="32">
        <v>0</v>
      </c>
      <c r="J121" s="33">
        <v>4339.32</v>
      </c>
      <c r="K121" s="34">
        <v>12083</v>
      </c>
      <c r="L121" s="34">
        <v>11893</v>
      </c>
      <c r="M121" s="34">
        <v>5558</v>
      </c>
      <c r="N121" s="34">
        <v>6350</v>
      </c>
      <c r="O121" s="28">
        <v>5.4</v>
      </c>
      <c r="P121" s="29">
        <v>6</v>
      </c>
      <c r="Q121" s="47">
        <v>15298</v>
      </c>
      <c r="R121" s="48">
        <v>21299</v>
      </c>
      <c r="S121" s="36">
        <v>4490</v>
      </c>
      <c r="T121" s="36">
        <v>5234</v>
      </c>
      <c r="U121" s="36">
        <v>133</v>
      </c>
      <c r="V121" s="36">
        <v>169</v>
      </c>
      <c r="W121" s="36">
        <v>193</v>
      </c>
      <c r="X121" s="36">
        <v>22</v>
      </c>
      <c r="Y121" s="36">
        <v>382</v>
      </c>
      <c r="Z121" s="36">
        <v>508</v>
      </c>
      <c r="AA121" s="36">
        <v>259</v>
      </c>
      <c r="AB121" s="36">
        <v>313</v>
      </c>
      <c r="AC121" s="36">
        <v>239</v>
      </c>
      <c r="AD121" s="36">
        <v>268</v>
      </c>
      <c r="AE121" s="36">
        <v>213</v>
      </c>
      <c r="AF121" s="36">
        <v>300</v>
      </c>
      <c r="AG121" s="36">
        <v>1055</v>
      </c>
      <c r="AH121" s="36">
        <v>1267</v>
      </c>
      <c r="AI121" s="36">
        <v>339</v>
      </c>
      <c r="AJ121" s="36">
        <v>437</v>
      </c>
      <c r="AK121" s="36">
        <v>1677</v>
      </c>
      <c r="AL121" s="36">
        <v>1950</v>
      </c>
      <c r="AM121" s="36">
        <v>1068</v>
      </c>
      <c r="AN121" s="36">
        <v>1116</v>
      </c>
      <c r="AO121" s="36">
        <v>448</v>
      </c>
      <c r="AP121" s="28">
        <v>1</v>
      </c>
      <c r="AQ121" s="34">
        <v>1</v>
      </c>
      <c r="AR121" s="34">
        <v>5813</v>
      </c>
      <c r="AS121" s="39">
        <v>5558</v>
      </c>
      <c r="AT121" s="34"/>
      <c r="AU121" s="34"/>
      <c r="AV121" s="36">
        <v>0</v>
      </c>
      <c r="AW121" s="36"/>
      <c r="AX121" s="36"/>
      <c r="AY121" s="36"/>
      <c r="AZ121" s="36"/>
      <c r="BA121" s="36">
        <v>0</v>
      </c>
      <c r="BB121" s="36"/>
      <c r="BC121" s="38"/>
      <c r="BD121" s="38"/>
      <c r="BE121" s="38"/>
      <c r="BF121" s="38"/>
    </row>
    <row r="122" spans="2:58" ht="12.75">
      <c r="B122" s="29">
        <v>30029</v>
      </c>
      <c r="C122" s="29">
        <v>5</v>
      </c>
      <c r="D122" s="31" t="s">
        <v>233</v>
      </c>
      <c r="E122" s="31" t="s">
        <v>213</v>
      </c>
      <c r="F122" s="32">
        <v>0</v>
      </c>
      <c r="G122" s="32">
        <v>0</v>
      </c>
      <c r="H122" s="28">
        <v>0</v>
      </c>
      <c r="I122" s="32">
        <v>0</v>
      </c>
      <c r="J122" s="33">
        <v>5098.6</v>
      </c>
      <c r="K122" s="34">
        <v>59218</v>
      </c>
      <c r="L122" s="34">
        <v>74471</v>
      </c>
      <c r="M122" s="34">
        <v>32293</v>
      </c>
      <c r="N122" s="34">
        <v>45853</v>
      </c>
      <c r="O122" s="28">
        <v>7.6</v>
      </c>
      <c r="P122" s="29">
        <v>6</v>
      </c>
      <c r="Q122" s="47">
        <v>15859</v>
      </c>
      <c r="R122" s="48">
        <v>23142</v>
      </c>
      <c r="S122" s="36">
        <v>28152</v>
      </c>
      <c r="T122" s="36">
        <v>41280</v>
      </c>
      <c r="U122" s="36">
        <v>501</v>
      </c>
      <c r="V122" s="36">
        <v>772</v>
      </c>
      <c r="W122" s="36">
        <v>95</v>
      </c>
      <c r="X122" s="36">
        <v>210</v>
      </c>
      <c r="Y122" s="36">
        <v>1925</v>
      </c>
      <c r="Z122" s="36">
        <v>3846</v>
      </c>
      <c r="AA122" s="36">
        <v>4141</v>
      </c>
      <c r="AB122" s="36">
        <v>4799</v>
      </c>
      <c r="AC122" s="36">
        <v>1808</v>
      </c>
      <c r="AD122" s="36">
        <v>2108</v>
      </c>
      <c r="AE122" s="36">
        <v>970</v>
      </c>
      <c r="AF122" s="36">
        <v>1169</v>
      </c>
      <c r="AG122" s="36">
        <v>6453</v>
      </c>
      <c r="AH122" s="36">
        <v>9722</v>
      </c>
      <c r="AI122" s="36">
        <v>2428</v>
      </c>
      <c r="AJ122" s="36">
        <v>3855</v>
      </c>
      <c r="AK122" s="36">
        <v>9831</v>
      </c>
      <c r="AL122" s="36">
        <v>14799</v>
      </c>
      <c r="AM122" s="36">
        <v>4141</v>
      </c>
      <c r="AN122" s="36">
        <v>4573</v>
      </c>
      <c r="AO122" s="36">
        <v>3199</v>
      </c>
      <c r="AP122" s="28">
        <v>11</v>
      </c>
      <c r="AQ122" s="34">
        <v>3</v>
      </c>
      <c r="AR122" s="34">
        <v>25470</v>
      </c>
      <c r="AS122" s="39">
        <v>34773</v>
      </c>
      <c r="AT122" s="34"/>
      <c r="AU122" s="34"/>
      <c r="AV122" s="36">
        <v>0</v>
      </c>
      <c r="AW122" s="36"/>
      <c r="AX122" s="36"/>
      <c r="AY122" s="36"/>
      <c r="AZ122" s="36"/>
      <c r="BA122" s="36">
        <v>0</v>
      </c>
      <c r="BB122" s="36"/>
      <c r="BC122" s="38"/>
      <c r="BD122" s="38"/>
      <c r="BE122" s="38"/>
      <c r="BF122" s="38"/>
    </row>
    <row r="123" spans="2:58" ht="12.75">
      <c r="B123" s="29">
        <v>30031</v>
      </c>
      <c r="C123" s="29">
        <v>5</v>
      </c>
      <c r="D123" s="31" t="s">
        <v>234</v>
      </c>
      <c r="E123" s="31" t="s">
        <v>213</v>
      </c>
      <c r="F123" s="32">
        <v>0</v>
      </c>
      <c r="G123" s="32">
        <v>0</v>
      </c>
      <c r="H123" s="28">
        <v>1</v>
      </c>
      <c r="I123" s="32">
        <v>0</v>
      </c>
      <c r="J123" s="33">
        <v>2506.85</v>
      </c>
      <c r="K123" s="34">
        <v>50463</v>
      </c>
      <c r="L123" s="34">
        <v>67831</v>
      </c>
      <c r="M123" s="34">
        <v>30864</v>
      </c>
      <c r="N123" s="34">
        <v>48377</v>
      </c>
      <c r="O123" s="28">
        <v>4.7</v>
      </c>
      <c r="P123" s="29">
        <v>2.7</v>
      </c>
      <c r="Q123" s="47">
        <v>15632</v>
      </c>
      <c r="R123" s="48">
        <v>24382</v>
      </c>
      <c r="S123" s="36">
        <v>23694</v>
      </c>
      <c r="T123" s="36">
        <v>39782</v>
      </c>
      <c r="U123" s="36">
        <v>370</v>
      </c>
      <c r="V123" s="36">
        <v>736</v>
      </c>
      <c r="W123" s="36">
        <v>174</v>
      </c>
      <c r="X123" s="36">
        <v>147</v>
      </c>
      <c r="Y123" s="36">
        <v>1804</v>
      </c>
      <c r="Z123" s="36">
        <v>4556</v>
      </c>
      <c r="AA123" s="36">
        <v>2032</v>
      </c>
      <c r="AB123" s="36">
        <v>3119</v>
      </c>
      <c r="AC123" s="36">
        <v>1029</v>
      </c>
      <c r="AD123" s="36">
        <v>1461</v>
      </c>
      <c r="AE123" s="36">
        <v>1099</v>
      </c>
      <c r="AF123" s="36">
        <v>1783</v>
      </c>
      <c r="AG123" s="36">
        <v>6342</v>
      </c>
      <c r="AH123" s="36">
        <v>10323</v>
      </c>
      <c r="AI123" s="36">
        <v>2314</v>
      </c>
      <c r="AJ123" s="36">
        <v>3327</v>
      </c>
      <c r="AK123" s="36">
        <v>8530</v>
      </c>
      <c r="AL123" s="36">
        <v>14330</v>
      </c>
      <c r="AM123" s="36">
        <v>7170</v>
      </c>
      <c r="AN123" s="36">
        <v>8595</v>
      </c>
      <c r="AO123" s="36">
        <v>3411</v>
      </c>
      <c r="AP123" s="28">
        <v>4</v>
      </c>
      <c r="AQ123" s="34">
        <v>2</v>
      </c>
      <c r="AR123" s="34">
        <v>33237</v>
      </c>
      <c r="AS123" s="39">
        <v>29489</v>
      </c>
      <c r="AT123" s="34"/>
      <c r="AU123" s="34"/>
      <c r="AV123" s="36">
        <v>0</v>
      </c>
      <c r="AW123" s="36"/>
      <c r="AX123" s="36"/>
      <c r="AY123" s="36"/>
      <c r="AZ123" s="36"/>
      <c r="BA123" s="36">
        <v>1</v>
      </c>
      <c r="BB123" s="36">
        <v>90</v>
      </c>
      <c r="BC123" s="38"/>
      <c r="BD123" s="38"/>
      <c r="BE123" s="38" t="s">
        <v>508</v>
      </c>
      <c r="BF123" s="38">
        <v>1</v>
      </c>
    </row>
    <row r="124" spans="2:58" ht="12.75">
      <c r="B124" s="29">
        <v>30033</v>
      </c>
      <c r="C124" s="29">
        <v>9</v>
      </c>
      <c r="D124" s="31" t="s">
        <v>235</v>
      </c>
      <c r="E124" s="31" t="s">
        <v>213</v>
      </c>
      <c r="F124" s="32">
        <v>0</v>
      </c>
      <c r="G124" s="32">
        <v>0</v>
      </c>
      <c r="H124" s="28">
        <v>2</v>
      </c>
      <c r="I124" s="32">
        <v>0</v>
      </c>
      <c r="J124" s="33">
        <v>4668.18</v>
      </c>
      <c r="K124" s="34">
        <v>1589</v>
      </c>
      <c r="L124" s="34">
        <v>1279</v>
      </c>
      <c r="M124" s="34">
        <v>492</v>
      </c>
      <c r="N124" s="34">
        <v>545</v>
      </c>
      <c r="O124" s="28">
        <v>1.9</v>
      </c>
      <c r="P124" s="29">
        <v>3.8</v>
      </c>
      <c r="Q124" s="47">
        <v>13518</v>
      </c>
      <c r="R124" s="48">
        <v>19916</v>
      </c>
      <c r="S124" s="36">
        <v>340</v>
      </c>
      <c r="T124" s="36">
        <v>398</v>
      </c>
      <c r="U124" s="36">
        <v>41</v>
      </c>
      <c r="V124" s="36">
        <v>0</v>
      </c>
      <c r="W124" s="36">
        <v>0</v>
      </c>
      <c r="X124" s="36">
        <v>0</v>
      </c>
      <c r="Y124" s="36">
        <v>14</v>
      </c>
      <c r="Z124" s="36">
        <v>15</v>
      </c>
      <c r="AA124" s="36">
        <v>0</v>
      </c>
      <c r="AB124" s="36">
        <v>0</v>
      </c>
      <c r="AC124" s="36">
        <v>35</v>
      </c>
      <c r="AD124" s="36">
        <v>31</v>
      </c>
      <c r="AE124" s="36">
        <v>0</v>
      </c>
      <c r="AF124" s="36">
        <v>0</v>
      </c>
      <c r="AG124" s="36">
        <v>93</v>
      </c>
      <c r="AH124" s="36">
        <v>96</v>
      </c>
      <c r="AI124" s="36">
        <v>0</v>
      </c>
      <c r="AJ124" s="36">
        <v>0</v>
      </c>
      <c r="AK124" s="36">
        <v>115</v>
      </c>
      <c r="AL124" s="36">
        <v>0</v>
      </c>
      <c r="AM124" s="36">
        <v>152</v>
      </c>
      <c r="AN124" s="36">
        <v>147</v>
      </c>
      <c r="AO124" s="36">
        <v>25</v>
      </c>
      <c r="AP124" s="28">
        <v>0</v>
      </c>
      <c r="AQ124" s="34"/>
      <c r="AR124" s="34"/>
      <c r="AS124" s="41">
        <v>961</v>
      </c>
      <c r="AT124" s="34"/>
      <c r="AU124" s="34"/>
      <c r="AV124" s="36">
        <v>0</v>
      </c>
      <c r="AW124" s="36"/>
      <c r="AX124" s="36"/>
      <c r="AY124" s="36"/>
      <c r="AZ124" s="36"/>
      <c r="BA124" s="36">
        <v>0</v>
      </c>
      <c r="BB124" s="36"/>
      <c r="BC124" s="38"/>
      <c r="BD124" s="38"/>
      <c r="BE124" s="38"/>
      <c r="BF124" s="38"/>
    </row>
    <row r="125" spans="2:58" ht="12.75">
      <c r="B125" s="29">
        <v>30035</v>
      </c>
      <c r="C125" s="29">
        <v>7</v>
      </c>
      <c r="D125" s="31" t="s">
        <v>236</v>
      </c>
      <c r="E125" s="31" t="s">
        <v>213</v>
      </c>
      <c r="F125" s="32">
        <v>0</v>
      </c>
      <c r="G125" s="32">
        <v>0</v>
      </c>
      <c r="H125" s="28">
        <v>0</v>
      </c>
      <c r="I125" s="32">
        <v>0</v>
      </c>
      <c r="J125" s="33">
        <v>2994.75</v>
      </c>
      <c r="K125" s="34">
        <v>12121</v>
      </c>
      <c r="L125" s="34">
        <v>13247</v>
      </c>
      <c r="M125" s="34">
        <v>4793</v>
      </c>
      <c r="N125" s="34">
        <v>5415</v>
      </c>
      <c r="O125" s="28">
        <v>11.8</v>
      </c>
      <c r="P125" s="29">
        <v>13</v>
      </c>
      <c r="Q125" s="47">
        <v>11145</v>
      </c>
      <c r="R125" s="48">
        <v>15574</v>
      </c>
      <c r="S125" s="36">
        <v>3513</v>
      </c>
      <c r="T125" s="36">
        <v>4095</v>
      </c>
      <c r="U125" s="36">
        <v>60</v>
      </c>
      <c r="V125" s="36">
        <v>0</v>
      </c>
      <c r="W125" s="36">
        <v>222</v>
      </c>
      <c r="X125" s="36">
        <v>154</v>
      </c>
      <c r="Y125" s="36">
        <v>194</v>
      </c>
      <c r="Z125" s="36">
        <v>0</v>
      </c>
      <c r="AA125" s="36">
        <v>127</v>
      </c>
      <c r="AB125" s="36">
        <v>70</v>
      </c>
      <c r="AC125" s="36">
        <v>199</v>
      </c>
      <c r="AD125" s="36">
        <v>232</v>
      </c>
      <c r="AE125" s="36">
        <v>119</v>
      </c>
      <c r="AF125" s="36">
        <v>111</v>
      </c>
      <c r="AG125" s="36">
        <v>827</v>
      </c>
      <c r="AH125" s="36">
        <v>875</v>
      </c>
      <c r="AI125" s="36">
        <v>225</v>
      </c>
      <c r="AJ125" s="36">
        <v>206</v>
      </c>
      <c r="AK125" s="36">
        <v>1540</v>
      </c>
      <c r="AL125" s="36">
        <v>2113</v>
      </c>
      <c r="AM125" s="36">
        <v>1280</v>
      </c>
      <c r="AN125" s="36">
        <v>1320</v>
      </c>
      <c r="AO125" s="36">
        <v>282</v>
      </c>
      <c r="AP125" s="28">
        <v>0</v>
      </c>
      <c r="AQ125" s="34"/>
      <c r="AR125" s="34"/>
      <c r="AS125" s="39">
        <v>5243</v>
      </c>
      <c r="AT125" s="34"/>
      <c r="AU125" s="34"/>
      <c r="AV125" s="36">
        <v>1</v>
      </c>
      <c r="AW125" s="36" t="s">
        <v>237</v>
      </c>
      <c r="AX125" s="36">
        <v>7567</v>
      </c>
      <c r="AY125" s="36"/>
      <c r="AZ125" s="36"/>
      <c r="BA125" s="36">
        <v>0</v>
      </c>
      <c r="BB125" s="36"/>
      <c r="BC125" s="38"/>
      <c r="BD125" s="38"/>
      <c r="BE125" s="38"/>
      <c r="BF125" s="38"/>
    </row>
    <row r="126" spans="2:58" ht="12.75">
      <c r="B126" s="29">
        <v>30037</v>
      </c>
      <c r="C126" s="29">
        <v>8</v>
      </c>
      <c r="D126" s="31" t="s">
        <v>238</v>
      </c>
      <c r="E126" s="31" t="s">
        <v>213</v>
      </c>
      <c r="F126" s="32">
        <v>0</v>
      </c>
      <c r="G126" s="32">
        <v>0</v>
      </c>
      <c r="H126" s="28">
        <v>0</v>
      </c>
      <c r="I126" s="32">
        <v>1</v>
      </c>
      <c r="J126" s="33">
        <v>1175.33</v>
      </c>
      <c r="K126" s="34">
        <v>912</v>
      </c>
      <c r="L126" s="34">
        <v>1042</v>
      </c>
      <c r="M126" s="34">
        <v>249</v>
      </c>
      <c r="N126" s="34">
        <v>268</v>
      </c>
      <c r="O126" s="28">
        <v>3</v>
      </c>
      <c r="P126" s="29">
        <v>5.8</v>
      </c>
      <c r="Q126" s="47">
        <v>12898</v>
      </c>
      <c r="R126" s="48">
        <v>16916</v>
      </c>
      <c r="S126" s="36">
        <v>159</v>
      </c>
      <c r="T126" s="36">
        <v>178</v>
      </c>
      <c r="U126" s="36">
        <v>0</v>
      </c>
      <c r="V126" s="36">
        <v>0</v>
      </c>
      <c r="W126" s="36">
        <v>0</v>
      </c>
      <c r="X126" s="36">
        <v>0</v>
      </c>
      <c r="Y126" s="36">
        <v>30</v>
      </c>
      <c r="Z126" s="36">
        <v>22</v>
      </c>
      <c r="AA126" s="36">
        <v>0</v>
      </c>
      <c r="AB126" s="36">
        <v>0</v>
      </c>
      <c r="AC126" s="36">
        <v>28</v>
      </c>
      <c r="AD126" s="36">
        <v>0</v>
      </c>
      <c r="AE126" s="36">
        <v>0</v>
      </c>
      <c r="AF126" s="36">
        <v>0</v>
      </c>
      <c r="AG126" s="36">
        <v>36</v>
      </c>
      <c r="AH126" s="36">
        <v>0</v>
      </c>
      <c r="AI126" s="36">
        <v>0</v>
      </c>
      <c r="AJ126" s="36">
        <v>0</v>
      </c>
      <c r="AK126" s="36">
        <v>39</v>
      </c>
      <c r="AL126" s="36">
        <v>0</v>
      </c>
      <c r="AM126" s="36">
        <v>90</v>
      </c>
      <c r="AN126" s="36">
        <v>90</v>
      </c>
      <c r="AO126" s="36">
        <v>13</v>
      </c>
      <c r="AP126" s="28">
        <v>0</v>
      </c>
      <c r="AQ126" s="34"/>
      <c r="AR126" s="34"/>
      <c r="AS126" s="41">
        <v>450</v>
      </c>
      <c r="AT126" s="34"/>
      <c r="AU126" s="34"/>
      <c r="AV126" s="36">
        <v>0</v>
      </c>
      <c r="AW126" s="36"/>
      <c r="AX126" s="36"/>
      <c r="AY126" s="36"/>
      <c r="AZ126" s="36"/>
      <c r="BA126" s="36">
        <v>0</v>
      </c>
      <c r="BB126" s="36"/>
      <c r="BC126" s="38"/>
      <c r="BD126" s="38"/>
      <c r="BE126" s="38"/>
      <c r="BF126" s="38"/>
    </row>
    <row r="127" spans="2:58" ht="12.75">
      <c r="B127" s="29">
        <v>30039</v>
      </c>
      <c r="C127" s="29">
        <v>9</v>
      </c>
      <c r="D127" s="31" t="s">
        <v>239</v>
      </c>
      <c r="E127" s="31" t="s">
        <v>213</v>
      </c>
      <c r="F127" s="32">
        <v>0</v>
      </c>
      <c r="G127" s="32">
        <v>0</v>
      </c>
      <c r="H127" s="28">
        <v>0</v>
      </c>
      <c r="I127" s="32">
        <v>0</v>
      </c>
      <c r="J127" s="33">
        <v>1727.52</v>
      </c>
      <c r="K127" s="34">
        <v>2548</v>
      </c>
      <c r="L127" s="34">
        <v>2830</v>
      </c>
      <c r="M127" s="34">
        <v>1143</v>
      </c>
      <c r="N127" s="34">
        <v>1387</v>
      </c>
      <c r="O127" s="28">
        <v>7.8</v>
      </c>
      <c r="P127" s="29">
        <v>7.8</v>
      </c>
      <c r="Q127" s="47">
        <v>14021</v>
      </c>
      <c r="R127" s="48">
        <v>18322</v>
      </c>
      <c r="S127" s="36">
        <v>882</v>
      </c>
      <c r="T127" s="36">
        <v>1103</v>
      </c>
      <c r="U127" s="36">
        <v>39</v>
      </c>
      <c r="V127" s="36">
        <v>0</v>
      </c>
      <c r="W127" s="36">
        <v>48</v>
      </c>
      <c r="X127" s="36">
        <v>0</v>
      </c>
      <c r="Y127" s="36">
        <v>45</v>
      </c>
      <c r="Z127" s="36">
        <v>86</v>
      </c>
      <c r="AA127" s="36">
        <v>297</v>
      </c>
      <c r="AB127" s="36">
        <v>196</v>
      </c>
      <c r="AC127" s="36">
        <v>28</v>
      </c>
      <c r="AD127" s="36">
        <v>54</v>
      </c>
      <c r="AE127" s="36">
        <v>14</v>
      </c>
      <c r="AF127" s="36">
        <v>0</v>
      </c>
      <c r="AG127" s="36">
        <v>193</v>
      </c>
      <c r="AH127" s="36">
        <v>246</v>
      </c>
      <c r="AI127" s="36">
        <v>48</v>
      </c>
      <c r="AJ127" s="36">
        <v>0</v>
      </c>
      <c r="AK127" s="36">
        <v>170</v>
      </c>
      <c r="AL127" s="36">
        <v>290</v>
      </c>
      <c r="AM127" s="36">
        <v>261</v>
      </c>
      <c r="AN127" s="36">
        <v>284</v>
      </c>
      <c r="AO127" s="36">
        <v>88</v>
      </c>
      <c r="AP127" s="28">
        <v>0</v>
      </c>
      <c r="AQ127" s="34"/>
      <c r="AR127" s="34"/>
      <c r="AS127" s="39">
        <v>2074</v>
      </c>
      <c r="AT127" s="34"/>
      <c r="AU127" s="34"/>
      <c r="AV127" s="36">
        <v>0</v>
      </c>
      <c r="AW127" s="36"/>
      <c r="AX127" s="36"/>
      <c r="AY127" s="36"/>
      <c r="AZ127" s="36"/>
      <c r="BA127" s="36">
        <v>1</v>
      </c>
      <c r="BB127" s="36">
        <v>90</v>
      </c>
      <c r="BC127" s="38">
        <v>1</v>
      </c>
      <c r="BD127" s="38" t="s">
        <v>240</v>
      </c>
      <c r="BE127" s="38"/>
      <c r="BF127" s="38"/>
    </row>
    <row r="128" spans="2:58" ht="12.75">
      <c r="B128" s="29">
        <v>30041</v>
      </c>
      <c r="C128" s="29">
        <v>7</v>
      </c>
      <c r="D128" s="31" t="s">
        <v>241</v>
      </c>
      <c r="E128" s="31" t="s">
        <v>213</v>
      </c>
      <c r="F128" s="32">
        <v>0</v>
      </c>
      <c r="G128" s="32">
        <v>2</v>
      </c>
      <c r="H128" s="28">
        <v>0</v>
      </c>
      <c r="I128" s="32">
        <v>0</v>
      </c>
      <c r="J128" s="33">
        <v>2896.38</v>
      </c>
      <c r="K128" s="34">
        <v>17654</v>
      </c>
      <c r="L128" s="34">
        <v>16673</v>
      </c>
      <c r="M128" s="34">
        <v>8249</v>
      </c>
      <c r="N128" s="34">
        <v>9090</v>
      </c>
      <c r="O128" s="28">
        <v>5.4</v>
      </c>
      <c r="P128" s="29">
        <v>5.1</v>
      </c>
      <c r="Q128" s="47">
        <v>16091</v>
      </c>
      <c r="R128" s="48">
        <v>22386</v>
      </c>
      <c r="S128" s="36">
        <v>6540</v>
      </c>
      <c r="T128" s="36">
        <v>7449</v>
      </c>
      <c r="U128" s="36">
        <v>91</v>
      </c>
      <c r="V128" s="36">
        <v>166</v>
      </c>
      <c r="W128" s="36">
        <v>63</v>
      </c>
      <c r="X128" s="36">
        <v>86</v>
      </c>
      <c r="Y128" s="36">
        <v>309</v>
      </c>
      <c r="Z128" s="36">
        <v>396</v>
      </c>
      <c r="AA128" s="36">
        <v>191</v>
      </c>
      <c r="AB128" s="36">
        <v>113</v>
      </c>
      <c r="AC128" s="36">
        <v>998</v>
      </c>
      <c r="AD128" s="36">
        <v>863</v>
      </c>
      <c r="AE128" s="36">
        <v>280</v>
      </c>
      <c r="AF128" s="36">
        <v>323</v>
      </c>
      <c r="AG128" s="36">
        <v>1752</v>
      </c>
      <c r="AH128" s="36">
        <v>1917</v>
      </c>
      <c r="AI128" s="36">
        <v>498</v>
      </c>
      <c r="AJ128" s="36">
        <v>577</v>
      </c>
      <c r="AK128" s="36">
        <v>2358</v>
      </c>
      <c r="AL128" s="36">
        <v>3008</v>
      </c>
      <c r="AM128" s="36">
        <v>1709</v>
      </c>
      <c r="AN128" s="36">
        <v>1641</v>
      </c>
      <c r="AO128" s="36">
        <v>503</v>
      </c>
      <c r="AP128" s="28">
        <v>1</v>
      </c>
      <c r="AQ128" s="34">
        <v>1</v>
      </c>
      <c r="AR128" s="34">
        <v>9621</v>
      </c>
      <c r="AS128" s="39">
        <v>7453</v>
      </c>
      <c r="AT128" s="34"/>
      <c r="AU128" s="34"/>
      <c r="AV128" s="36">
        <v>1</v>
      </c>
      <c r="AW128" s="36" t="s">
        <v>224</v>
      </c>
      <c r="AX128" s="36">
        <v>3076</v>
      </c>
      <c r="AY128" s="36">
        <v>1</v>
      </c>
      <c r="AZ128" s="36" t="s">
        <v>242</v>
      </c>
      <c r="BA128" s="36">
        <v>0</v>
      </c>
      <c r="BB128" s="36"/>
      <c r="BC128" s="38"/>
      <c r="BD128" s="38"/>
      <c r="BE128" s="38" t="s">
        <v>509</v>
      </c>
      <c r="BF128" s="38">
        <v>1</v>
      </c>
    </row>
    <row r="129" spans="2:58" ht="12.75">
      <c r="B129" s="29">
        <v>30043</v>
      </c>
      <c r="C129" s="29">
        <v>9</v>
      </c>
      <c r="D129" s="31" t="s">
        <v>243</v>
      </c>
      <c r="E129" s="31" t="s">
        <v>213</v>
      </c>
      <c r="F129" s="32">
        <v>0</v>
      </c>
      <c r="G129" s="32">
        <v>0</v>
      </c>
      <c r="H129" s="28">
        <v>0</v>
      </c>
      <c r="I129" s="32">
        <v>0</v>
      </c>
      <c r="J129" s="33">
        <v>1656.7</v>
      </c>
      <c r="K129" s="34">
        <v>7939</v>
      </c>
      <c r="L129" s="34">
        <v>10049</v>
      </c>
      <c r="M129" s="34">
        <v>3220</v>
      </c>
      <c r="N129" s="34">
        <v>4006</v>
      </c>
      <c r="O129" s="28">
        <v>4.9</v>
      </c>
      <c r="P129" s="29">
        <v>5.1</v>
      </c>
      <c r="Q129" s="47">
        <v>17185</v>
      </c>
      <c r="R129" s="48">
        <v>25120</v>
      </c>
      <c r="S129" s="36">
        <v>2289</v>
      </c>
      <c r="T129" s="36">
        <v>3085</v>
      </c>
      <c r="U129" s="36">
        <v>59</v>
      </c>
      <c r="V129" s="36">
        <v>59</v>
      </c>
      <c r="W129" s="36">
        <v>477</v>
      </c>
      <c r="X129" s="36">
        <v>479</v>
      </c>
      <c r="Y129" s="36">
        <v>250</v>
      </c>
      <c r="Z129" s="36">
        <v>362</v>
      </c>
      <c r="AA129" s="36">
        <v>148</v>
      </c>
      <c r="AB129" s="36">
        <v>182</v>
      </c>
      <c r="AC129" s="36">
        <v>131</v>
      </c>
      <c r="AD129" s="36">
        <v>128</v>
      </c>
      <c r="AE129" s="36">
        <v>37</v>
      </c>
      <c r="AF129" s="36">
        <v>78</v>
      </c>
      <c r="AG129" s="36">
        <v>396</v>
      </c>
      <c r="AH129" s="36">
        <v>562</v>
      </c>
      <c r="AI129" s="36">
        <v>170</v>
      </c>
      <c r="AJ129" s="36">
        <v>284</v>
      </c>
      <c r="AK129" s="36">
        <v>621</v>
      </c>
      <c r="AL129" s="36">
        <v>951</v>
      </c>
      <c r="AM129" s="36">
        <v>931</v>
      </c>
      <c r="AN129" s="36">
        <v>921</v>
      </c>
      <c r="AO129" s="36">
        <v>194</v>
      </c>
      <c r="AP129" s="28">
        <v>0</v>
      </c>
      <c r="AQ129" s="34"/>
      <c r="AR129" s="34"/>
      <c r="AS129" s="39">
        <v>4199</v>
      </c>
      <c r="AT129" s="34"/>
      <c r="AU129" s="34"/>
      <c r="AV129" s="36">
        <v>0</v>
      </c>
      <c r="AW129" s="36"/>
      <c r="AX129" s="36"/>
      <c r="AY129" s="36"/>
      <c r="AZ129" s="36"/>
      <c r="BA129" s="36">
        <v>2</v>
      </c>
      <c r="BB129" s="36" t="s">
        <v>244</v>
      </c>
      <c r="BC129" s="38"/>
      <c r="BD129" s="38"/>
      <c r="BE129" s="38"/>
      <c r="BF129" s="38"/>
    </row>
    <row r="130" spans="2:58" ht="12.75">
      <c r="B130" s="29">
        <v>30045</v>
      </c>
      <c r="C130" s="29">
        <v>8</v>
      </c>
      <c r="D130" s="31" t="s">
        <v>245</v>
      </c>
      <c r="E130" s="31" t="s">
        <v>213</v>
      </c>
      <c r="F130" s="32">
        <v>0</v>
      </c>
      <c r="G130" s="32">
        <v>0</v>
      </c>
      <c r="H130" s="28">
        <v>2</v>
      </c>
      <c r="I130" s="32">
        <v>1</v>
      </c>
      <c r="J130" s="33">
        <v>1869.89</v>
      </c>
      <c r="K130" s="34">
        <v>2282</v>
      </c>
      <c r="L130" s="34">
        <v>2329</v>
      </c>
      <c r="M130" s="34">
        <v>740</v>
      </c>
      <c r="N130" s="34">
        <v>791</v>
      </c>
      <c r="O130" s="28">
        <v>3.4</v>
      </c>
      <c r="P130" s="29">
        <v>4.3</v>
      </c>
      <c r="Q130" s="47">
        <v>15997</v>
      </c>
      <c r="R130" s="48">
        <v>17687</v>
      </c>
      <c r="S130" s="36">
        <v>526</v>
      </c>
      <c r="T130" s="36">
        <v>572</v>
      </c>
      <c r="U130" s="36">
        <v>53</v>
      </c>
      <c r="V130" s="36">
        <v>0</v>
      </c>
      <c r="W130" s="36">
        <v>0</v>
      </c>
      <c r="X130" s="36">
        <v>20</v>
      </c>
      <c r="Y130" s="36">
        <v>61</v>
      </c>
      <c r="Z130" s="36">
        <v>41</v>
      </c>
      <c r="AA130" s="36">
        <v>27</v>
      </c>
      <c r="AB130" s="36">
        <v>0</v>
      </c>
      <c r="AC130" s="36">
        <v>69</v>
      </c>
      <c r="AD130" s="36">
        <v>0</v>
      </c>
      <c r="AE130" s="36">
        <v>21</v>
      </c>
      <c r="AF130" s="36">
        <v>27</v>
      </c>
      <c r="AG130" s="36">
        <v>117</v>
      </c>
      <c r="AH130" s="36">
        <v>133</v>
      </c>
      <c r="AI130" s="36">
        <v>49</v>
      </c>
      <c r="AJ130" s="36">
        <v>0</v>
      </c>
      <c r="AK130" s="36">
        <v>122</v>
      </c>
      <c r="AL130" s="36">
        <v>154</v>
      </c>
      <c r="AM130" s="36">
        <v>214</v>
      </c>
      <c r="AN130" s="36">
        <v>219</v>
      </c>
      <c r="AO130" s="36">
        <v>51</v>
      </c>
      <c r="AP130" s="28">
        <v>0</v>
      </c>
      <c r="AQ130" s="34"/>
      <c r="AR130" s="34"/>
      <c r="AS130" s="39">
        <v>1325</v>
      </c>
      <c r="AT130" s="34"/>
      <c r="AU130" s="34"/>
      <c r="AV130" s="36">
        <v>0</v>
      </c>
      <c r="AW130" s="36"/>
      <c r="AX130" s="36"/>
      <c r="AY130" s="36"/>
      <c r="AZ130" s="36"/>
      <c r="BA130" s="36">
        <v>0</v>
      </c>
      <c r="BB130" s="36"/>
      <c r="BC130" s="38"/>
      <c r="BD130" s="38"/>
      <c r="BE130" s="38"/>
      <c r="BF130" s="38"/>
    </row>
    <row r="131" spans="2:58" ht="12.75">
      <c r="B131" s="29">
        <v>30047</v>
      </c>
      <c r="C131" s="29">
        <v>7</v>
      </c>
      <c r="D131" s="31" t="s">
        <v>141</v>
      </c>
      <c r="E131" s="31" t="s">
        <v>213</v>
      </c>
      <c r="F131" s="32">
        <v>0</v>
      </c>
      <c r="G131" s="32">
        <v>0</v>
      </c>
      <c r="H131" s="28">
        <v>0</v>
      </c>
      <c r="I131" s="32">
        <v>0</v>
      </c>
      <c r="J131" s="33">
        <v>1493.82</v>
      </c>
      <c r="K131" s="34">
        <v>21041</v>
      </c>
      <c r="L131" s="34">
        <v>26507</v>
      </c>
      <c r="M131" s="34">
        <v>8047</v>
      </c>
      <c r="N131" s="34">
        <v>12290</v>
      </c>
      <c r="O131" s="28">
        <v>8.2</v>
      </c>
      <c r="P131" s="29">
        <v>6.1</v>
      </c>
      <c r="Q131" s="47">
        <v>13269</v>
      </c>
      <c r="R131" s="48">
        <v>17809</v>
      </c>
      <c r="S131" s="36">
        <v>6719</v>
      </c>
      <c r="T131" s="36">
        <v>10852</v>
      </c>
      <c r="U131" s="36">
        <v>170</v>
      </c>
      <c r="V131" s="36">
        <v>238</v>
      </c>
      <c r="W131" s="36">
        <v>39</v>
      </c>
      <c r="X131" s="36">
        <v>39</v>
      </c>
      <c r="Y131" s="36">
        <v>512</v>
      </c>
      <c r="Z131" s="36">
        <v>892</v>
      </c>
      <c r="AA131" s="36">
        <v>792</v>
      </c>
      <c r="AB131" s="36">
        <v>1538</v>
      </c>
      <c r="AC131" s="36">
        <v>260</v>
      </c>
      <c r="AD131" s="36">
        <v>383</v>
      </c>
      <c r="AE131" s="36">
        <v>138</v>
      </c>
      <c r="AF131" s="36">
        <v>162</v>
      </c>
      <c r="AG131" s="36">
        <v>1690</v>
      </c>
      <c r="AH131" s="36">
        <v>2348</v>
      </c>
      <c r="AI131" s="36">
        <v>463</v>
      </c>
      <c r="AJ131" s="36">
        <v>726</v>
      </c>
      <c r="AK131" s="36">
        <v>2655</v>
      </c>
      <c r="AL131" s="36">
        <v>4526</v>
      </c>
      <c r="AM131" s="36">
        <v>1328</v>
      </c>
      <c r="AN131" s="36">
        <v>1438</v>
      </c>
      <c r="AO131" s="36">
        <v>686</v>
      </c>
      <c r="AP131" s="28">
        <v>2</v>
      </c>
      <c r="AQ131" s="34"/>
      <c r="AR131" s="34"/>
      <c r="AS131" s="39">
        <v>13605</v>
      </c>
      <c r="AT131" s="34"/>
      <c r="AU131" s="34"/>
      <c r="AV131" s="36">
        <v>1</v>
      </c>
      <c r="AW131" s="36" t="s">
        <v>246</v>
      </c>
      <c r="AX131" s="36">
        <v>6228</v>
      </c>
      <c r="AY131" s="36">
        <v>1</v>
      </c>
      <c r="AZ131" s="36" t="s">
        <v>247</v>
      </c>
      <c r="BA131" s="36">
        <v>0</v>
      </c>
      <c r="BB131" s="36"/>
      <c r="BC131" s="38"/>
      <c r="BD131" s="38"/>
      <c r="BE131" s="38"/>
      <c r="BF131" s="38"/>
    </row>
    <row r="132" spans="2:58" ht="12.75">
      <c r="B132" s="29">
        <v>30049</v>
      </c>
      <c r="C132" s="29">
        <v>5</v>
      </c>
      <c r="D132" s="31" t="s">
        <v>248</v>
      </c>
      <c r="E132" s="31" t="s">
        <v>213</v>
      </c>
      <c r="F132" s="32">
        <v>0</v>
      </c>
      <c r="G132" s="32">
        <v>0</v>
      </c>
      <c r="H132" s="28">
        <v>0</v>
      </c>
      <c r="I132" s="32">
        <v>1</v>
      </c>
      <c r="J132" s="33">
        <v>3461.03</v>
      </c>
      <c r="K132" s="34">
        <v>47495</v>
      </c>
      <c r="L132" s="34">
        <v>55716</v>
      </c>
      <c r="M132" s="34">
        <v>29535</v>
      </c>
      <c r="N132" s="34">
        <v>37472</v>
      </c>
      <c r="O132" s="28">
        <v>4.5</v>
      </c>
      <c r="P132" s="29">
        <v>4.3</v>
      </c>
      <c r="Q132" s="47">
        <v>16906</v>
      </c>
      <c r="R132" s="48">
        <v>25153</v>
      </c>
      <c r="S132" s="36">
        <v>21345</v>
      </c>
      <c r="T132" s="36">
        <v>28736</v>
      </c>
      <c r="U132" s="36">
        <v>191</v>
      </c>
      <c r="V132" s="36">
        <v>317</v>
      </c>
      <c r="W132" s="36">
        <v>183</v>
      </c>
      <c r="X132" s="36">
        <v>69</v>
      </c>
      <c r="Y132" s="36">
        <v>1006</v>
      </c>
      <c r="Z132" s="36">
        <v>2129</v>
      </c>
      <c r="AA132" s="36">
        <v>1076</v>
      </c>
      <c r="AB132" s="36">
        <v>1290</v>
      </c>
      <c r="AC132" s="36">
        <v>1269</v>
      </c>
      <c r="AD132" s="36">
        <v>1592</v>
      </c>
      <c r="AE132" s="36">
        <v>775</v>
      </c>
      <c r="AF132" s="36">
        <v>1003</v>
      </c>
      <c r="AG132" s="36">
        <v>5172</v>
      </c>
      <c r="AH132" s="36">
        <v>6707</v>
      </c>
      <c r="AI132" s="36">
        <v>2316</v>
      </c>
      <c r="AJ132" s="36">
        <v>3122</v>
      </c>
      <c r="AK132" s="36">
        <v>9357</v>
      </c>
      <c r="AL132" s="36">
        <v>12507</v>
      </c>
      <c r="AM132" s="36">
        <v>8190</v>
      </c>
      <c r="AN132" s="36">
        <v>8736</v>
      </c>
      <c r="AO132" s="36">
        <v>1961</v>
      </c>
      <c r="AP132" s="28">
        <v>6</v>
      </c>
      <c r="AQ132" s="34">
        <v>3</v>
      </c>
      <c r="AR132" s="34">
        <v>39904</v>
      </c>
      <c r="AS132" s="39">
        <v>25672</v>
      </c>
      <c r="AT132" s="34"/>
      <c r="AU132" s="34"/>
      <c r="AV132" s="36">
        <v>0</v>
      </c>
      <c r="AW132" s="36"/>
      <c r="AX132" s="36"/>
      <c r="AY132" s="36"/>
      <c r="AZ132" s="36"/>
      <c r="BA132" s="36">
        <v>1</v>
      </c>
      <c r="BB132" s="36">
        <v>15</v>
      </c>
      <c r="BC132" s="38"/>
      <c r="BD132" s="38"/>
      <c r="BE132" s="38" t="s">
        <v>531</v>
      </c>
      <c r="BF132" s="38">
        <v>2</v>
      </c>
    </row>
    <row r="133" spans="2:58" ht="12.75">
      <c r="B133" s="29">
        <v>30051</v>
      </c>
      <c r="C133" s="29">
        <v>9</v>
      </c>
      <c r="D133" s="31" t="s">
        <v>249</v>
      </c>
      <c r="E133" s="31" t="s">
        <v>213</v>
      </c>
      <c r="F133" s="32">
        <v>0</v>
      </c>
      <c r="G133" s="32">
        <v>2</v>
      </c>
      <c r="H133" s="28">
        <v>2</v>
      </c>
      <c r="I133" s="32">
        <v>0</v>
      </c>
      <c r="J133" s="33">
        <v>1429.8</v>
      </c>
      <c r="K133" s="34">
        <v>2295</v>
      </c>
      <c r="L133" s="34">
        <v>2158</v>
      </c>
      <c r="M133" s="34">
        <v>744</v>
      </c>
      <c r="N133" s="34">
        <v>908</v>
      </c>
      <c r="O133" s="28">
        <v>1.8</v>
      </c>
      <c r="P133" s="29">
        <v>3.3</v>
      </c>
      <c r="Q133" s="47">
        <v>20658</v>
      </c>
      <c r="R133" s="48">
        <v>20081</v>
      </c>
      <c r="S133" s="36">
        <v>463</v>
      </c>
      <c r="T133" s="36">
        <v>705</v>
      </c>
      <c r="U133" s="36">
        <v>51</v>
      </c>
      <c r="V133" s="36">
        <v>0</v>
      </c>
      <c r="W133" s="36">
        <v>0</v>
      </c>
      <c r="X133" s="36">
        <v>0</v>
      </c>
      <c r="Y133" s="36">
        <v>28</v>
      </c>
      <c r="Z133" s="36">
        <v>95</v>
      </c>
      <c r="AA133" s="36">
        <v>15</v>
      </c>
      <c r="AB133" s="36">
        <v>26</v>
      </c>
      <c r="AC133" s="36">
        <v>23</v>
      </c>
      <c r="AD133" s="36">
        <v>20</v>
      </c>
      <c r="AE133" s="36">
        <v>27</v>
      </c>
      <c r="AF133" s="36">
        <v>0</v>
      </c>
      <c r="AG133" s="36">
        <v>130</v>
      </c>
      <c r="AH133" s="36">
        <v>155</v>
      </c>
      <c r="AI133" s="36">
        <v>28</v>
      </c>
      <c r="AJ133" s="36">
        <v>61</v>
      </c>
      <c r="AK133" s="36">
        <v>158</v>
      </c>
      <c r="AL133" s="36">
        <v>276</v>
      </c>
      <c r="AM133" s="36">
        <v>281</v>
      </c>
      <c r="AN133" s="36">
        <v>203</v>
      </c>
      <c r="AO133" s="36">
        <v>76</v>
      </c>
      <c r="AP133" s="28">
        <v>0</v>
      </c>
      <c r="AQ133" s="34"/>
      <c r="AR133" s="34"/>
      <c r="AS133" s="39">
        <v>1070</v>
      </c>
      <c r="AT133" s="34"/>
      <c r="AU133" s="34"/>
      <c r="AV133" s="36">
        <v>0</v>
      </c>
      <c r="AW133" s="36"/>
      <c r="AX133" s="36"/>
      <c r="AY133" s="36"/>
      <c r="AZ133" s="36"/>
      <c r="BA133" s="36">
        <v>0</v>
      </c>
      <c r="BB133" s="36"/>
      <c r="BC133" s="38"/>
      <c r="BD133" s="38"/>
      <c r="BE133" s="38"/>
      <c r="BF133" s="38"/>
    </row>
    <row r="134" spans="2:58" ht="12.75">
      <c r="B134" s="29">
        <v>30053</v>
      </c>
      <c r="C134" s="29">
        <v>7</v>
      </c>
      <c r="D134" s="31" t="s">
        <v>145</v>
      </c>
      <c r="E134" s="31" t="s">
        <v>213</v>
      </c>
      <c r="F134" s="32">
        <v>0</v>
      </c>
      <c r="G134" s="32">
        <v>0</v>
      </c>
      <c r="H134" s="28">
        <v>0</v>
      </c>
      <c r="I134" s="32">
        <v>0</v>
      </c>
      <c r="J134" s="33">
        <v>3612.79</v>
      </c>
      <c r="K134" s="34">
        <v>17481</v>
      </c>
      <c r="L134" s="34">
        <v>18837</v>
      </c>
      <c r="M134" s="34">
        <v>8143</v>
      </c>
      <c r="N134" s="34">
        <v>8577</v>
      </c>
      <c r="O134" s="28">
        <v>12.3</v>
      </c>
      <c r="P134" s="29">
        <v>11.8</v>
      </c>
      <c r="Q134" s="47">
        <v>13096</v>
      </c>
      <c r="R134" s="48">
        <v>17411</v>
      </c>
      <c r="S134" s="36">
        <v>6680</v>
      </c>
      <c r="T134" s="36">
        <v>7085</v>
      </c>
      <c r="U134" s="36">
        <v>241</v>
      </c>
      <c r="V134" s="36">
        <v>235</v>
      </c>
      <c r="W134" s="36">
        <v>481</v>
      </c>
      <c r="X134" s="36">
        <v>28</v>
      </c>
      <c r="Y134" s="36">
        <v>364</v>
      </c>
      <c r="Z134" s="36">
        <v>565</v>
      </c>
      <c r="AA134" s="36">
        <v>1880</v>
      </c>
      <c r="AB134" s="36">
        <v>1448</v>
      </c>
      <c r="AC134" s="36">
        <v>358</v>
      </c>
      <c r="AD134" s="36">
        <v>370</v>
      </c>
      <c r="AE134" s="36">
        <v>108</v>
      </c>
      <c r="AF134" s="36">
        <v>113</v>
      </c>
      <c r="AG134" s="36">
        <v>1303</v>
      </c>
      <c r="AH134" s="36">
        <v>1586</v>
      </c>
      <c r="AI134" s="36">
        <v>358</v>
      </c>
      <c r="AJ134" s="36">
        <v>575</v>
      </c>
      <c r="AK134" s="36">
        <v>1587</v>
      </c>
      <c r="AL134" s="36">
        <v>2165</v>
      </c>
      <c r="AM134" s="36">
        <v>1463</v>
      </c>
      <c r="AN134" s="36">
        <v>1492</v>
      </c>
      <c r="AO134" s="36">
        <v>568</v>
      </c>
      <c r="AP134" s="28">
        <v>1</v>
      </c>
      <c r="AQ134" s="34"/>
      <c r="AR134" s="34"/>
      <c r="AS134" s="39">
        <v>9319</v>
      </c>
      <c r="AT134" s="34"/>
      <c r="AU134" s="34"/>
      <c r="AV134" s="36">
        <v>0</v>
      </c>
      <c r="AW134" s="36"/>
      <c r="AX134" s="36"/>
      <c r="AY134" s="36"/>
      <c r="AZ134" s="36"/>
      <c r="BA134" s="36">
        <v>0</v>
      </c>
      <c r="BB134" s="36"/>
      <c r="BC134" s="38"/>
      <c r="BD134" s="38"/>
      <c r="BE134" s="38"/>
      <c r="BF134" s="38"/>
    </row>
    <row r="135" spans="2:58" ht="12.75">
      <c r="B135" s="29">
        <v>30055</v>
      </c>
      <c r="C135" s="29">
        <v>9</v>
      </c>
      <c r="D135" s="31" t="s">
        <v>251</v>
      </c>
      <c r="E135" s="31" t="s">
        <v>213</v>
      </c>
      <c r="F135" s="32">
        <v>0</v>
      </c>
      <c r="G135" s="32">
        <v>0</v>
      </c>
      <c r="H135" s="28">
        <v>0</v>
      </c>
      <c r="I135" s="32">
        <v>0</v>
      </c>
      <c r="J135" s="33">
        <v>2643</v>
      </c>
      <c r="K135" s="34">
        <v>2276</v>
      </c>
      <c r="L135" s="34">
        <v>1977</v>
      </c>
      <c r="M135" s="34">
        <v>710</v>
      </c>
      <c r="N135" s="34">
        <v>756</v>
      </c>
      <c r="O135" s="28">
        <v>3.2</v>
      </c>
      <c r="P135" s="29">
        <v>3.1</v>
      </c>
      <c r="Q135" s="47">
        <v>12301</v>
      </c>
      <c r="R135" s="48">
        <v>19801</v>
      </c>
      <c r="S135" s="36">
        <v>504</v>
      </c>
      <c r="T135" s="36">
        <v>584</v>
      </c>
      <c r="U135" s="36">
        <v>41</v>
      </c>
      <c r="V135" s="36">
        <v>0</v>
      </c>
      <c r="W135" s="36">
        <v>0</v>
      </c>
      <c r="X135" s="36">
        <v>0</v>
      </c>
      <c r="Y135" s="36">
        <v>36</v>
      </c>
      <c r="Z135" s="36">
        <v>31</v>
      </c>
      <c r="AA135" s="36">
        <v>0</v>
      </c>
      <c r="AB135" s="36">
        <v>0</v>
      </c>
      <c r="AC135" s="36">
        <v>94</v>
      </c>
      <c r="AD135" s="36">
        <v>110</v>
      </c>
      <c r="AE135" s="36">
        <v>36</v>
      </c>
      <c r="AF135" s="36">
        <v>71</v>
      </c>
      <c r="AG135" s="36">
        <v>108</v>
      </c>
      <c r="AH135" s="36">
        <v>137</v>
      </c>
      <c r="AI135" s="36">
        <v>13</v>
      </c>
      <c r="AJ135" s="36">
        <v>28</v>
      </c>
      <c r="AK135" s="36">
        <v>163</v>
      </c>
      <c r="AL135" s="36">
        <v>161</v>
      </c>
      <c r="AM135" s="36">
        <v>206</v>
      </c>
      <c r="AN135" s="36">
        <v>172</v>
      </c>
      <c r="AO135" s="36">
        <v>48</v>
      </c>
      <c r="AP135" s="28">
        <v>0</v>
      </c>
      <c r="AQ135" s="34"/>
      <c r="AR135" s="34"/>
      <c r="AS135" s="39">
        <v>1087</v>
      </c>
      <c r="AT135" s="34"/>
      <c r="AU135" s="34"/>
      <c r="AV135" s="36"/>
      <c r="AW135" s="36"/>
      <c r="AX135" s="36"/>
      <c r="AY135" s="36"/>
      <c r="AZ135" s="36"/>
      <c r="BA135" s="36">
        <v>0</v>
      </c>
      <c r="BB135" s="36"/>
      <c r="BC135" s="38">
        <v>1</v>
      </c>
      <c r="BD135" s="38" t="s">
        <v>252</v>
      </c>
      <c r="BE135" s="38"/>
      <c r="BF135" s="38"/>
    </row>
    <row r="136" spans="2:58" ht="12.75">
      <c r="B136" s="29">
        <v>30057</v>
      </c>
      <c r="C136" s="29">
        <v>9</v>
      </c>
      <c r="D136" s="31" t="s">
        <v>250</v>
      </c>
      <c r="E136" s="31" t="s">
        <v>213</v>
      </c>
      <c r="F136" s="32">
        <v>0</v>
      </c>
      <c r="G136" s="32">
        <v>0</v>
      </c>
      <c r="H136" s="28">
        <v>0</v>
      </c>
      <c r="I136" s="32">
        <v>0</v>
      </c>
      <c r="J136" s="33">
        <v>3587</v>
      </c>
      <c r="K136" s="34">
        <v>5989</v>
      </c>
      <c r="L136" s="34">
        <v>6851</v>
      </c>
      <c r="M136" s="34">
        <v>2270</v>
      </c>
      <c r="N136" s="34">
        <v>3133</v>
      </c>
      <c r="O136" s="28">
        <v>3.2</v>
      </c>
      <c r="P136" s="29">
        <v>4</v>
      </c>
      <c r="Q136" s="47">
        <v>13324</v>
      </c>
      <c r="R136" s="48">
        <v>19615</v>
      </c>
      <c r="S136" s="36">
        <v>1777</v>
      </c>
      <c r="T136" s="36">
        <v>2598</v>
      </c>
      <c r="U136" s="36">
        <v>0</v>
      </c>
      <c r="V136" s="36">
        <v>0</v>
      </c>
      <c r="W136" s="36">
        <v>0</v>
      </c>
      <c r="X136" s="36">
        <v>0</v>
      </c>
      <c r="Y136" s="36">
        <v>155</v>
      </c>
      <c r="Z136" s="36">
        <v>423</v>
      </c>
      <c r="AA136" s="36">
        <v>92</v>
      </c>
      <c r="AB136" s="36">
        <v>146</v>
      </c>
      <c r="AC136" s="36">
        <v>107</v>
      </c>
      <c r="AD136" s="36">
        <v>171</v>
      </c>
      <c r="AE136" s="36">
        <v>29</v>
      </c>
      <c r="AF136" s="36">
        <v>36</v>
      </c>
      <c r="AG136" s="36">
        <v>429</v>
      </c>
      <c r="AH136" s="36">
        <v>650</v>
      </c>
      <c r="AI136" s="36">
        <v>139</v>
      </c>
      <c r="AJ136" s="36">
        <v>232</v>
      </c>
      <c r="AK136" s="36">
        <v>541</v>
      </c>
      <c r="AL136" s="36">
        <v>769</v>
      </c>
      <c r="AM136" s="36">
        <v>493</v>
      </c>
      <c r="AN136" s="36">
        <v>535</v>
      </c>
      <c r="AO136" s="36">
        <v>266</v>
      </c>
      <c r="AP136" s="28">
        <v>0</v>
      </c>
      <c r="AQ136" s="34"/>
      <c r="AR136" s="34"/>
      <c r="AS136" s="39">
        <v>4671</v>
      </c>
      <c r="AT136" s="34"/>
      <c r="AU136" s="34"/>
      <c r="AV136" s="36"/>
      <c r="AW136" s="36"/>
      <c r="AX136" s="36"/>
      <c r="AY136" s="36"/>
      <c r="AZ136" s="36"/>
      <c r="BA136" s="36">
        <v>1</v>
      </c>
      <c r="BB136" s="36">
        <v>15</v>
      </c>
      <c r="BC136" s="38"/>
      <c r="BD136" s="38"/>
      <c r="BE136" s="38"/>
      <c r="BF136" s="38"/>
    </row>
    <row r="137" spans="2:58" ht="12.75">
      <c r="B137" s="29">
        <v>30059</v>
      </c>
      <c r="C137" s="29">
        <v>8</v>
      </c>
      <c r="D137" s="31" t="s">
        <v>253</v>
      </c>
      <c r="E137" s="31" t="s">
        <v>213</v>
      </c>
      <c r="F137" s="32">
        <v>0</v>
      </c>
      <c r="G137" s="32">
        <v>0</v>
      </c>
      <c r="H137" s="28">
        <v>0</v>
      </c>
      <c r="I137" s="32">
        <v>1</v>
      </c>
      <c r="J137" s="33">
        <v>2391.85</v>
      </c>
      <c r="K137" s="34">
        <v>1819</v>
      </c>
      <c r="L137" s="34">
        <v>1932</v>
      </c>
      <c r="M137" s="34">
        <v>792</v>
      </c>
      <c r="N137" s="34">
        <v>888</v>
      </c>
      <c r="O137" s="28">
        <v>3.6</v>
      </c>
      <c r="P137" s="29">
        <v>7.2</v>
      </c>
      <c r="Q137" s="47">
        <v>15196</v>
      </c>
      <c r="R137" s="48">
        <v>20461</v>
      </c>
      <c r="S137" s="36">
        <v>633</v>
      </c>
      <c r="T137" s="36">
        <v>716</v>
      </c>
      <c r="U137" s="36">
        <v>45</v>
      </c>
      <c r="V137" s="36">
        <v>0</v>
      </c>
      <c r="W137" s="36">
        <v>0</v>
      </c>
      <c r="X137" s="36">
        <v>0</v>
      </c>
      <c r="Y137" s="36">
        <v>44</v>
      </c>
      <c r="Z137" s="36">
        <v>60</v>
      </c>
      <c r="AA137" s="36">
        <v>46</v>
      </c>
      <c r="AB137" s="36">
        <v>55</v>
      </c>
      <c r="AC137" s="36">
        <v>31</v>
      </c>
      <c r="AD137" s="36">
        <v>33</v>
      </c>
      <c r="AE137" s="36">
        <v>0</v>
      </c>
      <c r="AF137" s="36">
        <v>0</v>
      </c>
      <c r="AG137" s="36">
        <v>145</v>
      </c>
      <c r="AH137" s="36">
        <v>152</v>
      </c>
      <c r="AI137" s="36">
        <v>0</v>
      </c>
      <c r="AJ137" s="36">
        <v>0</v>
      </c>
      <c r="AK137" s="36">
        <v>275</v>
      </c>
      <c r="AL137" s="36">
        <v>294</v>
      </c>
      <c r="AM137" s="36">
        <v>159</v>
      </c>
      <c r="AN137" s="36">
        <v>172</v>
      </c>
      <c r="AO137" s="36">
        <v>68</v>
      </c>
      <c r="AP137" s="28">
        <v>0</v>
      </c>
      <c r="AQ137" s="34"/>
      <c r="AR137" s="34"/>
      <c r="AS137" s="39">
        <v>1363</v>
      </c>
      <c r="AT137" s="34"/>
      <c r="AU137" s="34"/>
      <c r="AV137" s="36">
        <v>0</v>
      </c>
      <c r="AW137" s="36"/>
      <c r="AX137" s="36"/>
      <c r="AY137" s="36"/>
      <c r="AZ137" s="36"/>
      <c r="BA137" s="36">
        <v>0</v>
      </c>
      <c r="BB137" s="36"/>
      <c r="BC137" s="38">
        <v>1</v>
      </c>
      <c r="BD137" s="38" t="s">
        <v>254</v>
      </c>
      <c r="BE137" s="38"/>
      <c r="BF137" s="38"/>
    </row>
    <row r="138" spans="2:58" ht="12.75">
      <c r="B138" s="29">
        <v>30061</v>
      </c>
      <c r="C138" s="29">
        <v>9</v>
      </c>
      <c r="D138" s="31" t="s">
        <v>255</v>
      </c>
      <c r="E138" s="31" t="s">
        <v>213</v>
      </c>
      <c r="F138" s="32">
        <v>0</v>
      </c>
      <c r="G138" s="32">
        <v>0</v>
      </c>
      <c r="H138" s="28">
        <v>0</v>
      </c>
      <c r="I138" s="32">
        <v>0</v>
      </c>
      <c r="J138" s="33">
        <v>1219.87</v>
      </c>
      <c r="K138" s="34">
        <v>3315</v>
      </c>
      <c r="L138" s="34">
        <v>3884</v>
      </c>
      <c r="M138" s="34">
        <v>1491</v>
      </c>
      <c r="N138" s="34">
        <v>1724</v>
      </c>
      <c r="O138" s="28">
        <v>8.8</v>
      </c>
      <c r="P138" s="29">
        <v>9.2</v>
      </c>
      <c r="Q138" s="47">
        <v>11793</v>
      </c>
      <c r="R138" s="48">
        <v>15620</v>
      </c>
      <c r="S138" s="36">
        <v>1157</v>
      </c>
      <c r="T138" s="36">
        <v>1384</v>
      </c>
      <c r="U138" s="36">
        <v>31</v>
      </c>
      <c r="V138" s="36">
        <v>0</v>
      </c>
      <c r="W138" s="36">
        <v>0</v>
      </c>
      <c r="X138" s="36">
        <v>0</v>
      </c>
      <c r="Y138" s="36">
        <v>52</v>
      </c>
      <c r="Z138" s="36">
        <v>88</v>
      </c>
      <c r="AA138" s="36">
        <v>309</v>
      </c>
      <c r="AB138" s="36">
        <v>205</v>
      </c>
      <c r="AC138" s="36">
        <v>41</v>
      </c>
      <c r="AD138" s="36">
        <v>92</v>
      </c>
      <c r="AE138" s="36">
        <v>14</v>
      </c>
      <c r="AF138" s="36">
        <v>0</v>
      </c>
      <c r="AG138" s="36">
        <v>318</v>
      </c>
      <c r="AH138" s="36">
        <v>499</v>
      </c>
      <c r="AI138" s="36">
        <v>33</v>
      </c>
      <c r="AJ138" s="36">
        <v>0</v>
      </c>
      <c r="AK138" s="36">
        <v>356</v>
      </c>
      <c r="AL138" s="36">
        <v>411</v>
      </c>
      <c r="AM138" s="36">
        <v>334</v>
      </c>
      <c r="AN138" s="36">
        <v>340</v>
      </c>
      <c r="AO138" s="36">
        <v>123</v>
      </c>
      <c r="AP138" s="28">
        <v>0</v>
      </c>
      <c r="AQ138" s="34"/>
      <c r="AR138" s="34"/>
      <c r="AS138" s="39">
        <v>1961</v>
      </c>
      <c r="AT138" s="34"/>
      <c r="AU138" s="34"/>
      <c r="AV138" s="36">
        <v>0</v>
      </c>
      <c r="AW138" s="36"/>
      <c r="AX138" s="36"/>
      <c r="AY138" s="36"/>
      <c r="AZ138" s="36"/>
      <c r="BA138" s="36">
        <v>1</v>
      </c>
      <c r="BB138" s="36">
        <v>90</v>
      </c>
      <c r="BC138" s="38"/>
      <c r="BD138" s="38"/>
      <c r="BE138" s="38"/>
      <c r="BF138" s="38"/>
    </row>
    <row r="139" spans="2:58" ht="12.75">
      <c r="B139" s="29">
        <v>30063</v>
      </c>
      <c r="C139" s="29">
        <v>5</v>
      </c>
      <c r="D139" s="31" t="s">
        <v>256</v>
      </c>
      <c r="E139" s="31" t="s">
        <v>213</v>
      </c>
      <c r="F139" s="32">
        <v>0</v>
      </c>
      <c r="G139" s="32">
        <v>0</v>
      </c>
      <c r="H139" s="28">
        <v>1</v>
      </c>
      <c r="I139" s="32">
        <v>0</v>
      </c>
      <c r="J139" s="33">
        <v>2598.22</v>
      </c>
      <c r="K139" s="34">
        <v>78687</v>
      </c>
      <c r="L139" s="34">
        <v>95802</v>
      </c>
      <c r="M139" s="34">
        <v>47477</v>
      </c>
      <c r="N139" s="34">
        <v>65170</v>
      </c>
      <c r="O139" s="28">
        <v>5.9</v>
      </c>
      <c r="P139" s="29">
        <v>3.4</v>
      </c>
      <c r="Q139" s="47">
        <v>15906</v>
      </c>
      <c r="R139" s="48">
        <v>24111</v>
      </c>
      <c r="S139" s="36">
        <v>39015</v>
      </c>
      <c r="T139" s="36">
        <v>55622</v>
      </c>
      <c r="U139" s="36">
        <v>484</v>
      </c>
      <c r="V139" s="36">
        <v>618</v>
      </c>
      <c r="W139" s="36">
        <v>103</v>
      </c>
      <c r="X139" s="36">
        <v>111</v>
      </c>
      <c r="Y139" s="36">
        <v>2287</v>
      </c>
      <c r="Z139" s="36">
        <v>3942</v>
      </c>
      <c r="AA139" s="36">
        <v>4456</v>
      </c>
      <c r="AB139" s="36">
        <v>3866</v>
      </c>
      <c r="AC139" s="36">
        <v>2934</v>
      </c>
      <c r="AD139" s="36">
        <v>4084</v>
      </c>
      <c r="AE139" s="36">
        <v>1869</v>
      </c>
      <c r="AF139" s="36">
        <v>2686</v>
      </c>
      <c r="AG139" s="36">
        <v>9395</v>
      </c>
      <c r="AH139" s="36">
        <v>13518</v>
      </c>
      <c r="AI139" s="36">
        <v>3058</v>
      </c>
      <c r="AJ139" s="36">
        <v>4551</v>
      </c>
      <c r="AK139" s="36">
        <v>14429</v>
      </c>
      <c r="AL139" s="36">
        <v>22246</v>
      </c>
      <c r="AM139" s="36">
        <v>8462</v>
      </c>
      <c r="AN139" s="36">
        <v>9548</v>
      </c>
      <c r="AO139" s="36">
        <v>3623</v>
      </c>
      <c r="AP139" s="28">
        <v>8</v>
      </c>
      <c r="AQ139" s="34">
        <v>2</v>
      </c>
      <c r="AR139" s="34">
        <v>62252</v>
      </c>
      <c r="AS139" s="39">
        <v>41319</v>
      </c>
      <c r="AT139" s="34"/>
      <c r="AU139" s="34"/>
      <c r="AV139" s="36">
        <v>1</v>
      </c>
      <c r="AW139" s="36" t="s">
        <v>246</v>
      </c>
      <c r="AX139" s="36">
        <v>2452</v>
      </c>
      <c r="AY139" s="36"/>
      <c r="AZ139" s="36"/>
      <c r="BA139" s="36">
        <v>1</v>
      </c>
      <c r="BB139" s="36">
        <v>90</v>
      </c>
      <c r="BC139" s="38"/>
      <c r="BD139" s="38"/>
      <c r="BE139" s="38"/>
      <c r="BF139" s="38"/>
    </row>
    <row r="140" spans="2:58" ht="12.75">
      <c r="B140" s="29">
        <v>30065</v>
      </c>
      <c r="C140" s="29">
        <v>8</v>
      </c>
      <c r="D140" s="31" t="s">
        <v>257</v>
      </c>
      <c r="E140" s="31" t="s">
        <v>213</v>
      </c>
      <c r="F140" s="32">
        <v>0</v>
      </c>
      <c r="G140" s="32">
        <v>0</v>
      </c>
      <c r="H140" s="28">
        <v>0</v>
      </c>
      <c r="I140" s="32">
        <v>1</v>
      </c>
      <c r="J140" s="33">
        <v>1867.18</v>
      </c>
      <c r="K140" s="34">
        <v>4106</v>
      </c>
      <c r="L140" s="34">
        <v>4497</v>
      </c>
      <c r="M140" s="34">
        <v>1427</v>
      </c>
      <c r="N140" s="34">
        <v>1668</v>
      </c>
      <c r="O140" s="28">
        <v>7.1</v>
      </c>
      <c r="P140" s="29">
        <v>7.5</v>
      </c>
      <c r="Q140" s="47">
        <v>12381</v>
      </c>
      <c r="R140" s="48">
        <v>15071</v>
      </c>
      <c r="S140" s="36">
        <v>1174</v>
      </c>
      <c r="T140" s="36">
        <v>1400</v>
      </c>
      <c r="U140" s="36">
        <v>41</v>
      </c>
      <c r="V140" s="36">
        <v>0</v>
      </c>
      <c r="W140" s="36">
        <v>148</v>
      </c>
      <c r="X140" s="36">
        <v>54</v>
      </c>
      <c r="Y140" s="36">
        <v>66</v>
      </c>
      <c r="Z140" s="36">
        <v>147</v>
      </c>
      <c r="AA140" s="36">
        <v>41</v>
      </c>
      <c r="AB140" s="36">
        <v>103</v>
      </c>
      <c r="AC140" s="36">
        <v>84</v>
      </c>
      <c r="AD140" s="36">
        <v>87</v>
      </c>
      <c r="AE140" s="36">
        <v>67</v>
      </c>
      <c r="AF140" s="36">
        <v>0</v>
      </c>
      <c r="AG140" s="36">
        <v>278</v>
      </c>
      <c r="AH140" s="36">
        <v>334</v>
      </c>
      <c r="AI140" s="36">
        <v>75</v>
      </c>
      <c r="AJ140" s="36">
        <v>113</v>
      </c>
      <c r="AK140" s="36">
        <v>374</v>
      </c>
      <c r="AL140" s="36">
        <v>489</v>
      </c>
      <c r="AM140" s="36">
        <v>253</v>
      </c>
      <c r="AN140" s="36">
        <v>268</v>
      </c>
      <c r="AO140" s="36">
        <v>126</v>
      </c>
      <c r="AP140" s="28">
        <v>0</v>
      </c>
      <c r="AQ140" s="34"/>
      <c r="AR140" s="34"/>
      <c r="AS140" s="39">
        <v>2317</v>
      </c>
      <c r="AT140" s="34"/>
      <c r="AU140" s="34"/>
      <c r="AV140" s="36">
        <v>0</v>
      </c>
      <c r="AW140" s="36"/>
      <c r="AX140" s="36"/>
      <c r="AY140" s="36"/>
      <c r="AZ140" s="36"/>
      <c r="BA140" s="36">
        <v>0</v>
      </c>
      <c r="BB140" s="36"/>
      <c r="BC140" s="38"/>
      <c r="BD140" s="38"/>
      <c r="BE140" s="38"/>
      <c r="BF140" s="38"/>
    </row>
    <row r="141" spans="2:58" ht="12.75">
      <c r="B141" s="29">
        <v>30067</v>
      </c>
      <c r="C141" s="29">
        <v>7</v>
      </c>
      <c r="D141" s="31" t="s">
        <v>258</v>
      </c>
      <c r="E141" s="31" t="s">
        <v>213</v>
      </c>
      <c r="F141" s="32">
        <v>0</v>
      </c>
      <c r="G141" s="32">
        <v>0</v>
      </c>
      <c r="H141" s="28">
        <v>0</v>
      </c>
      <c r="I141" s="32">
        <v>0</v>
      </c>
      <c r="J141" s="33">
        <v>2656.16</v>
      </c>
      <c r="K141" s="34">
        <v>14562</v>
      </c>
      <c r="L141" s="34">
        <v>15694</v>
      </c>
      <c r="M141" s="34">
        <v>6151</v>
      </c>
      <c r="N141" s="34">
        <v>8306</v>
      </c>
      <c r="O141" s="28">
        <v>5.4</v>
      </c>
      <c r="P141" s="29">
        <v>5.4</v>
      </c>
      <c r="Q141" s="47">
        <v>13076</v>
      </c>
      <c r="R141" s="48">
        <v>19883</v>
      </c>
      <c r="S141" s="36">
        <v>5402</v>
      </c>
      <c r="T141" s="36">
        <v>7497</v>
      </c>
      <c r="U141" s="36">
        <v>128</v>
      </c>
      <c r="V141" s="36">
        <v>164</v>
      </c>
      <c r="W141" s="36">
        <v>126</v>
      </c>
      <c r="X141" s="36">
        <v>30</v>
      </c>
      <c r="Y141" s="36">
        <v>382</v>
      </c>
      <c r="Z141" s="36">
        <v>666</v>
      </c>
      <c r="AA141" s="36">
        <v>350</v>
      </c>
      <c r="AB141" s="36">
        <v>561</v>
      </c>
      <c r="AC141" s="36">
        <v>322</v>
      </c>
      <c r="AD141" s="36">
        <v>372</v>
      </c>
      <c r="AE141" s="36">
        <v>134</v>
      </c>
      <c r="AF141" s="36">
        <v>175</v>
      </c>
      <c r="AG141" s="36">
        <v>1250</v>
      </c>
      <c r="AH141" s="36">
        <v>1785</v>
      </c>
      <c r="AI141" s="36">
        <v>462</v>
      </c>
      <c r="AJ141" s="36">
        <v>647</v>
      </c>
      <c r="AK141" s="36">
        <v>2248</v>
      </c>
      <c r="AL141" s="36">
        <v>3097</v>
      </c>
      <c r="AM141" s="36">
        <v>749</v>
      </c>
      <c r="AN141" s="36">
        <v>809</v>
      </c>
      <c r="AO141" s="36">
        <v>739</v>
      </c>
      <c r="AP141" s="28">
        <v>0</v>
      </c>
      <c r="AQ141" s="34">
        <v>1</v>
      </c>
      <c r="AR141" s="34">
        <v>6851</v>
      </c>
      <c r="AS141" s="39">
        <v>8247</v>
      </c>
      <c r="AT141" s="34"/>
      <c r="AU141" s="34"/>
      <c r="AV141" s="36">
        <v>0</v>
      </c>
      <c r="AW141" s="36"/>
      <c r="AX141" s="36"/>
      <c r="AY141" s="36"/>
      <c r="AZ141" s="36"/>
      <c r="BA141" s="36">
        <v>1</v>
      </c>
      <c r="BB141" s="36">
        <v>90</v>
      </c>
      <c r="BC141" s="38"/>
      <c r="BD141" s="38"/>
      <c r="BE141" s="38"/>
      <c r="BF141" s="38"/>
    </row>
    <row r="142" spans="2:58" ht="12.75">
      <c r="B142" s="29">
        <v>30069</v>
      </c>
      <c r="C142" s="29">
        <v>9</v>
      </c>
      <c r="D142" s="31" t="s">
        <v>259</v>
      </c>
      <c r="E142" s="31" t="s">
        <v>213</v>
      </c>
      <c r="F142" s="32">
        <v>0</v>
      </c>
      <c r="G142" s="32">
        <v>0</v>
      </c>
      <c r="H142" s="28">
        <v>2</v>
      </c>
      <c r="I142" s="32">
        <v>0</v>
      </c>
      <c r="J142" s="33">
        <v>1653.93</v>
      </c>
      <c r="K142" s="34">
        <v>519</v>
      </c>
      <c r="L142" s="34">
        <v>493</v>
      </c>
      <c r="M142" s="34">
        <v>123</v>
      </c>
      <c r="N142" s="34">
        <v>176</v>
      </c>
      <c r="O142" s="28">
        <v>2.3</v>
      </c>
      <c r="P142" s="29">
        <v>5.7</v>
      </c>
      <c r="Q142" s="47">
        <v>11771</v>
      </c>
      <c r="R142" s="48">
        <v>15493</v>
      </c>
      <c r="S142" s="36">
        <v>65</v>
      </c>
      <c r="T142" s="36">
        <v>107</v>
      </c>
      <c r="U142" s="36">
        <v>11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15</v>
      </c>
      <c r="AH142" s="36">
        <v>0</v>
      </c>
      <c r="AI142" s="36">
        <v>0</v>
      </c>
      <c r="AJ142" s="36">
        <v>0</v>
      </c>
      <c r="AK142" s="36">
        <v>22</v>
      </c>
      <c r="AL142" s="36">
        <v>0</v>
      </c>
      <c r="AM142" s="36">
        <v>58</v>
      </c>
      <c r="AN142" s="36">
        <v>69</v>
      </c>
      <c r="AO142" s="36">
        <v>8</v>
      </c>
      <c r="AP142" s="28">
        <v>0</v>
      </c>
      <c r="AQ142" s="34"/>
      <c r="AR142" s="34"/>
      <c r="AS142" s="41">
        <v>292</v>
      </c>
      <c r="AT142" s="34"/>
      <c r="AU142" s="34"/>
      <c r="AV142" s="36">
        <v>0</v>
      </c>
      <c r="AW142" s="36"/>
      <c r="AX142" s="36"/>
      <c r="AY142" s="36"/>
      <c r="AZ142" s="36"/>
      <c r="BA142" s="36">
        <v>0</v>
      </c>
      <c r="BB142" s="36"/>
      <c r="BC142" s="38"/>
      <c r="BD142" s="38"/>
      <c r="BE142" s="38"/>
      <c r="BF142" s="38"/>
    </row>
    <row r="143" spans="2:58" ht="12.75">
      <c r="B143" s="29">
        <v>30071</v>
      </c>
      <c r="C143" s="29">
        <v>9</v>
      </c>
      <c r="D143" s="31" t="s">
        <v>260</v>
      </c>
      <c r="E143" s="31" t="s">
        <v>213</v>
      </c>
      <c r="F143" s="32">
        <v>0</v>
      </c>
      <c r="G143" s="32">
        <v>2</v>
      </c>
      <c r="H143" s="28">
        <v>2</v>
      </c>
      <c r="I143" s="32">
        <v>0</v>
      </c>
      <c r="J143" s="33">
        <v>5139.88</v>
      </c>
      <c r="K143" s="34">
        <v>5163</v>
      </c>
      <c r="L143" s="34">
        <v>4601</v>
      </c>
      <c r="M143" s="34">
        <v>2342</v>
      </c>
      <c r="N143" s="34">
        <v>2142</v>
      </c>
      <c r="O143" s="28">
        <v>4.8</v>
      </c>
      <c r="P143" s="29">
        <v>4.8</v>
      </c>
      <c r="Q143" s="47">
        <v>14047</v>
      </c>
      <c r="R143" s="48">
        <v>18035</v>
      </c>
      <c r="S143" s="36">
        <v>1887</v>
      </c>
      <c r="T143" s="36">
        <v>1698</v>
      </c>
      <c r="U143" s="36">
        <v>84</v>
      </c>
      <c r="V143" s="36">
        <v>83</v>
      </c>
      <c r="W143" s="36">
        <v>0</v>
      </c>
      <c r="X143" s="36">
        <v>27</v>
      </c>
      <c r="Y143" s="36">
        <v>67</v>
      </c>
      <c r="Z143" s="36">
        <v>102</v>
      </c>
      <c r="AA143" s="36">
        <v>49</v>
      </c>
      <c r="AB143" s="36">
        <v>61</v>
      </c>
      <c r="AC143" s="36">
        <v>133</v>
      </c>
      <c r="AD143" s="36">
        <v>129</v>
      </c>
      <c r="AE143" s="36">
        <v>89</v>
      </c>
      <c r="AF143" s="36">
        <v>107</v>
      </c>
      <c r="AG143" s="36">
        <v>428</v>
      </c>
      <c r="AH143" s="36">
        <v>450</v>
      </c>
      <c r="AI143" s="36">
        <v>123</v>
      </c>
      <c r="AJ143" s="36">
        <v>126</v>
      </c>
      <c r="AK143" s="36">
        <v>0</v>
      </c>
      <c r="AL143" s="36">
        <v>613</v>
      </c>
      <c r="AM143" s="36">
        <v>455</v>
      </c>
      <c r="AN143" s="36">
        <v>444</v>
      </c>
      <c r="AO143" s="36">
        <v>151</v>
      </c>
      <c r="AP143" s="28">
        <v>0</v>
      </c>
      <c r="AQ143" s="34"/>
      <c r="AR143" s="34"/>
      <c r="AS143" s="39">
        <v>2502</v>
      </c>
      <c r="AT143" s="34"/>
      <c r="AU143" s="34"/>
      <c r="AV143" s="36">
        <v>1</v>
      </c>
      <c r="AW143" s="36" t="s">
        <v>218</v>
      </c>
      <c r="AX143" s="36">
        <v>428</v>
      </c>
      <c r="AY143" s="36"/>
      <c r="AZ143" s="36"/>
      <c r="BA143" s="36">
        <v>0</v>
      </c>
      <c r="BB143" s="36"/>
      <c r="BC143" s="38">
        <v>1</v>
      </c>
      <c r="BD143" s="38" t="s">
        <v>261</v>
      </c>
      <c r="BE143" s="38"/>
      <c r="BF143" s="38"/>
    </row>
    <row r="144" spans="2:58" ht="12.75">
      <c r="B144" s="29">
        <v>30073</v>
      </c>
      <c r="C144" s="29">
        <v>7</v>
      </c>
      <c r="D144" s="31" t="s">
        <v>262</v>
      </c>
      <c r="E144" s="31" t="s">
        <v>213</v>
      </c>
      <c r="F144" s="32">
        <v>0</v>
      </c>
      <c r="G144" s="32">
        <v>0</v>
      </c>
      <c r="H144" s="28">
        <v>2</v>
      </c>
      <c r="I144" s="32">
        <v>0</v>
      </c>
      <c r="J144" s="33">
        <v>1624.67</v>
      </c>
      <c r="K144" s="34">
        <v>6433</v>
      </c>
      <c r="L144" s="34">
        <v>6424</v>
      </c>
      <c r="M144" s="34">
        <v>2355</v>
      </c>
      <c r="N144" s="34">
        <v>2760</v>
      </c>
      <c r="O144" s="28">
        <v>3.7</v>
      </c>
      <c r="P144" s="29">
        <v>4.6</v>
      </c>
      <c r="Q144" s="47">
        <v>16021</v>
      </c>
      <c r="R144" s="48">
        <v>20070</v>
      </c>
      <c r="S144" s="36">
        <v>1831</v>
      </c>
      <c r="T144" s="36">
        <v>2245</v>
      </c>
      <c r="U144" s="36">
        <v>81</v>
      </c>
      <c r="V144" s="36">
        <v>0</v>
      </c>
      <c r="W144" s="36">
        <v>46</v>
      </c>
      <c r="X144" s="36">
        <v>0</v>
      </c>
      <c r="Y144" s="36">
        <v>165</v>
      </c>
      <c r="Z144" s="36">
        <v>290</v>
      </c>
      <c r="AA144" s="36">
        <v>101</v>
      </c>
      <c r="AB144" s="36">
        <v>93</v>
      </c>
      <c r="AC144" s="36">
        <v>63</v>
      </c>
      <c r="AD144" s="36">
        <v>103</v>
      </c>
      <c r="AE144" s="36">
        <v>138</v>
      </c>
      <c r="AF144" s="36">
        <v>119</v>
      </c>
      <c r="AG144" s="36">
        <v>432</v>
      </c>
      <c r="AH144" s="36">
        <v>547</v>
      </c>
      <c r="AI144" s="36">
        <v>171</v>
      </c>
      <c r="AJ144" s="36">
        <v>198</v>
      </c>
      <c r="AK144" s="36">
        <v>634</v>
      </c>
      <c r="AL144" s="36">
        <v>738</v>
      </c>
      <c r="AM144" s="36">
        <v>524</v>
      </c>
      <c r="AN144" s="36">
        <v>515</v>
      </c>
      <c r="AO144" s="36">
        <v>195</v>
      </c>
      <c r="AP144" s="28">
        <v>0</v>
      </c>
      <c r="AQ144" s="34"/>
      <c r="AR144" s="34"/>
      <c r="AS144" s="39">
        <v>2834</v>
      </c>
      <c r="AT144" s="34"/>
      <c r="AU144" s="34"/>
      <c r="AV144" s="36">
        <v>1</v>
      </c>
      <c r="AW144" s="36" t="s">
        <v>237</v>
      </c>
      <c r="AX144" s="36">
        <v>782</v>
      </c>
      <c r="AY144" s="36"/>
      <c r="AZ144" s="36"/>
      <c r="BA144" s="36">
        <v>1</v>
      </c>
      <c r="BB144" s="36">
        <v>15</v>
      </c>
      <c r="BC144" s="38"/>
      <c r="BD144" s="38"/>
      <c r="BE144" s="38"/>
      <c r="BF144" s="38"/>
    </row>
    <row r="145" spans="2:58" ht="12.75">
      <c r="B145" s="29">
        <v>30075</v>
      </c>
      <c r="C145" s="29">
        <v>9</v>
      </c>
      <c r="D145" s="31" t="s">
        <v>263</v>
      </c>
      <c r="E145" s="31" t="s">
        <v>213</v>
      </c>
      <c r="F145" s="32">
        <v>0</v>
      </c>
      <c r="G145" s="32">
        <v>2</v>
      </c>
      <c r="H145" s="28">
        <v>2</v>
      </c>
      <c r="I145" s="32">
        <v>0</v>
      </c>
      <c r="J145" s="33">
        <v>3297.26</v>
      </c>
      <c r="K145" s="34">
        <v>2090</v>
      </c>
      <c r="L145" s="34">
        <v>1858</v>
      </c>
      <c r="M145" s="34">
        <v>707</v>
      </c>
      <c r="N145" s="34">
        <v>743</v>
      </c>
      <c r="O145" s="28">
        <v>1.9</v>
      </c>
      <c r="P145" s="29">
        <v>2.9</v>
      </c>
      <c r="Q145" s="47">
        <v>12908</v>
      </c>
      <c r="R145" s="48">
        <v>17332</v>
      </c>
      <c r="S145" s="36">
        <v>474</v>
      </c>
      <c r="T145" s="36">
        <v>504</v>
      </c>
      <c r="U145" s="36">
        <v>27</v>
      </c>
      <c r="V145" s="36">
        <v>0</v>
      </c>
      <c r="W145" s="36">
        <v>0</v>
      </c>
      <c r="X145" s="36">
        <v>0</v>
      </c>
      <c r="Y145" s="36">
        <v>44</v>
      </c>
      <c r="Z145" s="36">
        <v>0</v>
      </c>
      <c r="AA145" s="36">
        <v>13</v>
      </c>
      <c r="AB145" s="36">
        <v>18</v>
      </c>
      <c r="AC145" s="36">
        <v>65</v>
      </c>
      <c r="AD145" s="36">
        <v>60</v>
      </c>
      <c r="AE145" s="36">
        <v>12</v>
      </c>
      <c r="AF145" s="36">
        <v>12</v>
      </c>
      <c r="AG145" s="36">
        <v>124</v>
      </c>
      <c r="AH145" s="36">
        <v>127</v>
      </c>
      <c r="AI145" s="36">
        <v>34</v>
      </c>
      <c r="AJ145" s="36">
        <v>22</v>
      </c>
      <c r="AK145" s="36">
        <v>152</v>
      </c>
      <c r="AL145" s="36">
        <v>180</v>
      </c>
      <c r="AM145" s="36">
        <v>233</v>
      </c>
      <c r="AN145" s="36">
        <v>239</v>
      </c>
      <c r="AO145" s="36">
        <v>68</v>
      </c>
      <c r="AP145" s="28">
        <v>0</v>
      </c>
      <c r="AQ145" s="34"/>
      <c r="AR145" s="34"/>
      <c r="AS145" s="39">
        <v>1007</v>
      </c>
      <c r="AT145" s="34"/>
      <c r="AU145" s="34"/>
      <c r="AV145" s="36">
        <v>0</v>
      </c>
      <c r="AW145" s="36"/>
      <c r="AX145" s="36"/>
      <c r="AY145" s="36"/>
      <c r="AZ145" s="36"/>
      <c r="BA145" s="36">
        <v>0</v>
      </c>
      <c r="BB145" s="36"/>
      <c r="BC145" s="38"/>
      <c r="BD145" s="38"/>
      <c r="BE145" s="38"/>
      <c r="BF145" s="38"/>
    </row>
    <row r="146" spans="2:58" ht="12.75">
      <c r="B146" s="29">
        <v>30077</v>
      </c>
      <c r="C146" s="29">
        <v>7</v>
      </c>
      <c r="D146" s="31" t="s">
        <v>275</v>
      </c>
      <c r="E146" s="31" t="s">
        <v>213</v>
      </c>
      <c r="F146" s="32">
        <v>0</v>
      </c>
      <c r="G146" s="32">
        <v>0</v>
      </c>
      <c r="H146" s="28">
        <v>0</v>
      </c>
      <c r="I146" s="32">
        <v>0</v>
      </c>
      <c r="J146" s="33">
        <v>2326</v>
      </c>
      <c r="K146" s="34">
        <v>6620</v>
      </c>
      <c r="L146" s="34">
        <v>7180</v>
      </c>
      <c r="M146" s="34">
        <v>2756</v>
      </c>
      <c r="N146" s="34">
        <v>3146</v>
      </c>
      <c r="O146" s="28">
        <v>4.9</v>
      </c>
      <c r="P146" s="29">
        <v>4.8</v>
      </c>
      <c r="Q146" s="47">
        <v>13057</v>
      </c>
      <c r="R146" s="48">
        <v>18159</v>
      </c>
      <c r="S146" s="36">
        <v>1723</v>
      </c>
      <c r="T146" s="36">
        <v>2056</v>
      </c>
      <c r="U146" s="36">
        <v>41</v>
      </c>
      <c r="V146" s="36">
        <v>87</v>
      </c>
      <c r="W146" s="36">
        <v>0</v>
      </c>
      <c r="X146" s="36">
        <v>0</v>
      </c>
      <c r="Y146" s="36">
        <v>64</v>
      </c>
      <c r="Z146" s="36">
        <v>122</v>
      </c>
      <c r="AA146" s="36">
        <v>312</v>
      </c>
      <c r="AB146" s="36">
        <v>378</v>
      </c>
      <c r="AC146" s="36">
        <v>0</v>
      </c>
      <c r="AD146" s="36">
        <v>124</v>
      </c>
      <c r="AE146" s="36">
        <v>10</v>
      </c>
      <c r="AF146" s="36">
        <v>0</v>
      </c>
      <c r="AG146" s="36">
        <v>426</v>
      </c>
      <c r="AH146" s="36">
        <v>456</v>
      </c>
      <c r="AI146" s="36">
        <v>127</v>
      </c>
      <c r="AJ146" s="36">
        <v>179</v>
      </c>
      <c r="AK146" s="36">
        <v>514</v>
      </c>
      <c r="AL146" s="36">
        <v>661</v>
      </c>
      <c r="AM146" s="36">
        <v>1033</v>
      </c>
      <c r="AN146" s="36">
        <v>1090</v>
      </c>
      <c r="AO146" s="36">
        <v>148</v>
      </c>
      <c r="AP146" s="28">
        <v>0</v>
      </c>
      <c r="AQ146" s="34"/>
      <c r="AR146" s="34"/>
      <c r="AS146" s="39">
        <v>2930</v>
      </c>
      <c r="AT146" s="34"/>
      <c r="AU146" s="34"/>
      <c r="AV146" s="36">
        <v>0</v>
      </c>
      <c r="AW146" s="36"/>
      <c r="AX146" s="36"/>
      <c r="AY146" s="36"/>
      <c r="AZ146" s="36"/>
      <c r="BA146" s="36">
        <v>1</v>
      </c>
      <c r="BB146" s="36">
        <v>90</v>
      </c>
      <c r="BC146" s="38"/>
      <c r="BD146" s="38"/>
      <c r="BE146" s="38"/>
      <c r="BF146" s="38"/>
    </row>
    <row r="147" spans="2:58" ht="12.75">
      <c r="B147" s="29">
        <v>30079</v>
      </c>
      <c r="C147" s="29">
        <v>9</v>
      </c>
      <c r="D147" s="31" t="s">
        <v>264</v>
      </c>
      <c r="E147" s="31" t="s">
        <v>213</v>
      </c>
      <c r="F147" s="32">
        <v>0</v>
      </c>
      <c r="G147" s="32">
        <v>0</v>
      </c>
      <c r="H147" s="28">
        <v>2</v>
      </c>
      <c r="I147" s="32">
        <v>0</v>
      </c>
      <c r="J147" s="33">
        <v>1737</v>
      </c>
      <c r="K147" s="34">
        <v>1383</v>
      </c>
      <c r="L147" s="34">
        <v>1199</v>
      </c>
      <c r="M147" s="34">
        <v>439</v>
      </c>
      <c r="N147" s="34">
        <v>418</v>
      </c>
      <c r="O147" s="28">
        <v>3.7</v>
      </c>
      <c r="P147" s="29">
        <v>4.3</v>
      </c>
      <c r="Q147" s="47">
        <v>14504</v>
      </c>
      <c r="R147" s="48">
        <v>21809</v>
      </c>
      <c r="S147" s="36">
        <v>253</v>
      </c>
      <c r="T147" s="36">
        <v>237</v>
      </c>
      <c r="U147" s="36">
        <v>11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20</v>
      </c>
      <c r="AF147" s="36">
        <v>0</v>
      </c>
      <c r="AG147" s="36">
        <v>62</v>
      </c>
      <c r="AH147" s="36">
        <v>68</v>
      </c>
      <c r="AI147" s="36">
        <v>0</v>
      </c>
      <c r="AJ147" s="36">
        <v>21</v>
      </c>
      <c r="AK147" s="36">
        <v>95</v>
      </c>
      <c r="AL147" s="36">
        <v>88</v>
      </c>
      <c r="AM147" s="36">
        <v>186</v>
      </c>
      <c r="AN147" s="36">
        <v>181</v>
      </c>
      <c r="AO147" s="36">
        <v>31</v>
      </c>
      <c r="AP147" s="28">
        <v>0</v>
      </c>
      <c r="AQ147" s="34"/>
      <c r="AR147" s="34"/>
      <c r="AS147" s="39">
        <v>718</v>
      </c>
      <c r="AT147" s="34"/>
      <c r="AU147" s="34"/>
      <c r="AV147" s="36">
        <v>0</v>
      </c>
      <c r="AW147" s="36"/>
      <c r="AX147" s="36"/>
      <c r="AY147" s="36"/>
      <c r="AZ147" s="36"/>
      <c r="BA147" s="36">
        <v>1</v>
      </c>
      <c r="BB147" s="36">
        <v>94</v>
      </c>
      <c r="BC147" s="38">
        <v>1</v>
      </c>
      <c r="BD147" s="38" t="s">
        <v>265</v>
      </c>
      <c r="BE147" s="38"/>
      <c r="BF147" s="38"/>
    </row>
    <row r="148" spans="2:58" ht="12.75">
      <c r="B148" s="29">
        <v>30081</v>
      </c>
      <c r="C148" s="29">
        <v>7</v>
      </c>
      <c r="D148" s="31" t="s">
        <v>266</v>
      </c>
      <c r="E148" s="31" t="s">
        <v>213</v>
      </c>
      <c r="F148" s="32">
        <v>0</v>
      </c>
      <c r="G148" s="32">
        <v>0</v>
      </c>
      <c r="H148" s="28">
        <v>1</v>
      </c>
      <c r="I148" s="32">
        <v>0</v>
      </c>
      <c r="J148" s="33">
        <v>2394</v>
      </c>
      <c r="K148" s="34">
        <v>25010</v>
      </c>
      <c r="L148" s="34">
        <v>36070</v>
      </c>
      <c r="M148" s="34">
        <v>9401</v>
      </c>
      <c r="N148" s="34">
        <v>15673</v>
      </c>
      <c r="O148" s="28">
        <v>8.4</v>
      </c>
      <c r="P148" s="29">
        <v>5.2</v>
      </c>
      <c r="Q148" s="47">
        <v>13660</v>
      </c>
      <c r="R148" s="48">
        <v>18959</v>
      </c>
      <c r="S148" s="36">
        <v>7859</v>
      </c>
      <c r="T148" s="36">
        <v>13731</v>
      </c>
      <c r="U148" s="36">
        <v>275</v>
      </c>
      <c r="V148" s="36">
        <v>0</v>
      </c>
      <c r="W148" s="36">
        <v>76</v>
      </c>
      <c r="X148" s="36">
        <v>0</v>
      </c>
      <c r="Y148" s="36">
        <v>637</v>
      </c>
      <c r="Z148" s="36">
        <v>1670</v>
      </c>
      <c r="AA148" s="36">
        <v>1182</v>
      </c>
      <c r="AB148" s="36">
        <v>1494</v>
      </c>
      <c r="AC148" s="36">
        <v>492</v>
      </c>
      <c r="AD148" s="36">
        <v>682</v>
      </c>
      <c r="AE148" s="36">
        <v>193</v>
      </c>
      <c r="AF148" s="36">
        <v>528</v>
      </c>
      <c r="AG148" s="36">
        <v>1768</v>
      </c>
      <c r="AH148" s="36">
        <v>3119</v>
      </c>
      <c r="AI148" s="36">
        <v>687</v>
      </c>
      <c r="AJ148" s="36">
        <v>1363</v>
      </c>
      <c r="AK148" s="36">
        <v>2549</v>
      </c>
      <c r="AL148" s="36">
        <v>4351</v>
      </c>
      <c r="AM148" s="36">
        <v>1542</v>
      </c>
      <c r="AN148" s="36">
        <v>1942</v>
      </c>
      <c r="AO148" s="36">
        <v>1202</v>
      </c>
      <c r="AP148" s="28">
        <v>1</v>
      </c>
      <c r="AQ148" s="34"/>
      <c r="AR148" s="34"/>
      <c r="AS148" s="41">
        <v>15946</v>
      </c>
      <c r="AT148" s="34"/>
      <c r="AU148" s="34"/>
      <c r="AV148" s="36">
        <v>0</v>
      </c>
      <c r="AW148" s="36"/>
      <c r="AX148" s="36"/>
      <c r="AY148" s="36"/>
      <c r="AZ148" s="36"/>
      <c r="BA148" s="36">
        <v>0</v>
      </c>
      <c r="BB148" s="36"/>
      <c r="BC148" s="38"/>
      <c r="BD148" s="38"/>
      <c r="BE148" s="38"/>
      <c r="BF148" s="38"/>
    </row>
    <row r="149" spans="2:58" ht="12.75">
      <c r="B149" s="29">
        <v>30083</v>
      </c>
      <c r="C149" s="29">
        <v>7</v>
      </c>
      <c r="D149" s="31" t="s">
        <v>267</v>
      </c>
      <c r="E149" s="31" t="s">
        <v>213</v>
      </c>
      <c r="F149" s="32">
        <v>0</v>
      </c>
      <c r="G149" s="32">
        <v>0</v>
      </c>
      <c r="H149" s="28">
        <v>0</v>
      </c>
      <c r="I149" s="32">
        <v>0</v>
      </c>
      <c r="J149" s="33">
        <v>2084</v>
      </c>
      <c r="K149" s="34">
        <v>10716</v>
      </c>
      <c r="L149" s="34">
        <v>9667</v>
      </c>
      <c r="M149" s="34">
        <v>4733</v>
      </c>
      <c r="N149" s="34">
        <v>5470</v>
      </c>
      <c r="O149" s="28">
        <v>6.2</v>
      </c>
      <c r="P149" s="29">
        <v>6.3</v>
      </c>
      <c r="Q149" s="47">
        <v>13833</v>
      </c>
      <c r="R149" s="48">
        <v>21227</v>
      </c>
      <c r="S149" s="36">
        <v>3977</v>
      </c>
      <c r="T149" s="36">
        <v>4725</v>
      </c>
      <c r="U149" s="36">
        <v>103</v>
      </c>
      <c r="V149" s="36">
        <v>0</v>
      </c>
      <c r="W149" s="36">
        <v>401</v>
      </c>
      <c r="X149" s="36">
        <v>307</v>
      </c>
      <c r="Y149" s="36">
        <v>238</v>
      </c>
      <c r="Z149" s="36">
        <v>0</v>
      </c>
      <c r="AA149" s="36">
        <v>336</v>
      </c>
      <c r="AB149" s="36">
        <v>435</v>
      </c>
      <c r="AC149" s="36">
        <v>327</v>
      </c>
      <c r="AD149" s="36">
        <v>323</v>
      </c>
      <c r="AE149" s="36">
        <v>165</v>
      </c>
      <c r="AF149" s="36">
        <v>205</v>
      </c>
      <c r="AG149" s="36">
        <v>934</v>
      </c>
      <c r="AH149" s="36">
        <v>1162</v>
      </c>
      <c r="AI149" s="36">
        <v>278</v>
      </c>
      <c r="AJ149" s="36">
        <v>313</v>
      </c>
      <c r="AK149" s="36">
        <v>1195</v>
      </c>
      <c r="AL149" s="36">
        <v>1455</v>
      </c>
      <c r="AM149" s="36">
        <v>756</v>
      </c>
      <c r="AN149" s="36">
        <v>745</v>
      </c>
      <c r="AO149" s="36">
        <v>394</v>
      </c>
      <c r="AP149" s="28">
        <v>1</v>
      </c>
      <c r="AQ149" s="34"/>
      <c r="AR149" s="34"/>
      <c r="AS149" s="39">
        <v>4557</v>
      </c>
      <c r="AT149" s="34"/>
      <c r="AU149" s="34"/>
      <c r="AV149" s="36">
        <v>0</v>
      </c>
      <c r="AW149" s="36"/>
      <c r="AX149" s="36"/>
      <c r="AY149" s="36"/>
      <c r="AZ149" s="36"/>
      <c r="BA149" s="36">
        <v>0</v>
      </c>
      <c r="BB149" s="36"/>
      <c r="BC149" s="38"/>
      <c r="BD149" s="38"/>
      <c r="BE149" s="38"/>
      <c r="BF149" s="38"/>
    </row>
    <row r="150" spans="2:58" ht="12.75">
      <c r="B150" s="29">
        <v>30085</v>
      </c>
      <c r="C150" s="29">
        <v>7</v>
      </c>
      <c r="D150" s="31" t="s">
        <v>268</v>
      </c>
      <c r="E150" s="31" t="s">
        <v>213</v>
      </c>
      <c r="F150" s="32">
        <v>0</v>
      </c>
      <c r="G150" s="32">
        <v>0</v>
      </c>
      <c r="H150" s="28">
        <v>0</v>
      </c>
      <c r="I150" s="32">
        <v>0</v>
      </c>
      <c r="J150" s="33">
        <v>2356</v>
      </c>
      <c r="K150" s="34">
        <v>10999</v>
      </c>
      <c r="L150" s="34">
        <v>10620</v>
      </c>
      <c r="M150" s="34">
        <v>4315</v>
      </c>
      <c r="N150" s="34">
        <v>4705</v>
      </c>
      <c r="O150" s="28">
        <v>10.8</v>
      </c>
      <c r="P150" s="29">
        <v>9.6</v>
      </c>
      <c r="Q150" s="47">
        <v>10835</v>
      </c>
      <c r="R150" s="48">
        <v>17795</v>
      </c>
      <c r="S150" s="36">
        <v>3259</v>
      </c>
      <c r="T150" s="36">
        <v>3578</v>
      </c>
      <c r="U150" s="36">
        <v>61</v>
      </c>
      <c r="V150" s="36">
        <v>0</v>
      </c>
      <c r="W150" s="36">
        <v>54</v>
      </c>
      <c r="X150" s="36">
        <v>0</v>
      </c>
      <c r="Y150" s="36">
        <v>112</v>
      </c>
      <c r="Z150" s="36">
        <v>153</v>
      </c>
      <c r="AA150" s="36">
        <v>513</v>
      </c>
      <c r="AB150" s="36">
        <v>146</v>
      </c>
      <c r="AC150" s="36">
        <v>188</v>
      </c>
      <c r="AD150" s="36">
        <v>153</v>
      </c>
      <c r="AE150" s="36">
        <v>128</v>
      </c>
      <c r="AF150" s="36">
        <v>119</v>
      </c>
      <c r="AG150" s="36">
        <v>655</v>
      </c>
      <c r="AH150" s="36">
        <v>771</v>
      </c>
      <c r="AI150" s="36">
        <v>219</v>
      </c>
      <c r="AJ150" s="36">
        <v>242</v>
      </c>
      <c r="AK150" s="36">
        <v>1329</v>
      </c>
      <c r="AL150" s="36">
        <v>1867</v>
      </c>
      <c r="AM150" s="36">
        <v>1056</v>
      </c>
      <c r="AN150" s="36">
        <v>1127</v>
      </c>
      <c r="AO150" s="36">
        <v>236</v>
      </c>
      <c r="AP150" s="28">
        <v>0</v>
      </c>
      <c r="AQ150" s="34"/>
      <c r="AR150" s="34"/>
      <c r="AS150" s="39">
        <v>4004</v>
      </c>
      <c r="AT150" s="34"/>
      <c r="AU150" s="34"/>
      <c r="AV150" s="36">
        <v>1</v>
      </c>
      <c r="AW150" s="36" t="s">
        <v>228</v>
      </c>
      <c r="AX150" s="36">
        <v>5699</v>
      </c>
      <c r="AY150" s="36">
        <v>1</v>
      </c>
      <c r="AZ150" s="36" t="s">
        <v>269</v>
      </c>
      <c r="BA150" s="36">
        <v>0</v>
      </c>
      <c r="BB150" s="36"/>
      <c r="BC150" s="38">
        <v>1</v>
      </c>
      <c r="BD150" s="38" t="s">
        <v>270</v>
      </c>
      <c r="BE150" s="38"/>
      <c r="BF150" s="38"/>
    </row>
    <row r="151" spans="2:58" ht="12.75">
      <c r="B151" s="29">
        <v>30087</v>
      </c>
      <c r="C151" s="29">
        <v>7</v>
      </c>
      <c r="D151" s="31" t="s">
        <v>271</v>
      </c>
      <c r="E151" s="31" t="s">
        <v>213</v>
      </c>
      <c r="F151" s="32">
        <v>0</v>
      </c>
      <c r="G151" s="32">
        <v>2</v>
      </c>
      <c r="H151" s="28">
        <v>2</v>
      </c>
      <c r="I151" s="32">
        <v>1</v>
      </c>
      <c r="J151" s="33">
        <v>5012</v>
      </c>
      <c r="K151" s="34">
        <v>10505</v>
      </c>
      <c r="L151" s="34">
        <v>9383</v>
      </c>
      <c r="M151" s="34">
        <v>5246</v>
      </c>
      <c r="N151" s="34">
        <v>5271</v>
      </c>
      <c r="O151" s="28">
        <v>7.2</v>
      </c>
      <c r="P151" s="29">
        <v>7.3</v>
      </c>
      <c r="Q151" s="47">
        <v>15037</v>
      </c>
      <c r="R151" s="48">
        <v>21125</v>
      </c>
      <c r="S151" s="36">
        <v>4256</v>
      </c>
      <c r="T151" s="36">
        <v>4447</v>
      </c>
      <c r="U151" s="36">
        <v>61</v>
      </c>
      <c r="V151" s="36">
        <v>0</v>
      </c>
      <c r="W151" s="36">
        <v>524</v>
      </c>
      <c r="X151" s="36">
        <v>535</v>
      </c>
      <c r="Y151" s="36">
        <v>278</v>
      </c>
      <c r="Z151" s="36">
        <v>92</v>
      </c>
      <c r="AA151" s="36">
        <v>169</v>
      </c>
      <c r="AB151" s="36">
        <v>0</v>
      </c>
      <c r="AC151" s="36">
        <v>898</v>
      </c>
      <c r="AD151" s="36">
        <v>703</v>
      </c>
      <c r="AE151" s="36">
        <v>42</v>
      </c>
      <c r="AF151" s="36">
        <v>0</v>
      </c>
      <c r="AG151" s="36">
        <v>609</v>
      </c>
      <c r="AH151" s="36">
        <v>693</v>
      </c>
      <c r="AI151" s="36">
        <v>145</v>
      </c>
      <c r="AJ151" s="36">
        <v>198</v>
      </c>
      <c r="AK151" s="36">
        <v>1530</v>
      </c>
      <c r="AL151" s="36">
        <v>2013</v>
      </c>
      <c r="AM151" s="36">
        <v>990</v>
      </c>
      <c r="AN151" s="36">
        <v>824</v>
      </c>
      <c r="AO151" s="36">
        <v>190</v>
      </c>
      <c r="AP151" s="28">
        <v>2</v>
      </c>
      <c r="AQ151" s="34"/>
      <c r="AR151" s="34"/>
      <c r="AS151" s="39">
        <v>3912</v>
      </c>
      <c r="AT151" s="34"/>
      <c r="AU151" s="34"/>
      <c r="AV151" s="36">
        <v>1</v>
      </c>
      <c r="AW151" s="36" t="s">
        <v>272</v>
      </c>
      <c r="AX151" s="36">
        <v>2937</v>
      </c>
      <c r="AY151" s="36">
        <v>1</v>
      </c>
      <c r="AZ151" s="36" t="s">
        <v>273</v>
      </c>
      <c r="BA151" s="36">
        <v>1</v>
      </c>
      <c r="BB151" s="36">
        <v>94</v>
      </c>
      <c r="BC151" s="38"/>
      <c r="BD151" s="38"/>
      <c r="BE151" s="38"/>
      <c r="BF151" s="38"/>
    </row>
    <row r="152" spans="2:58" ht="12.75">
      <c r="B152" s="29">
        <v>30089</v>
      </c>
      <c r="C152" s="29">
        <v>9</v>
      </c>
      <c r="D152" s="31" t="s">
        <v>274</v>
      </c>
      <c r="E152" s="31" t="s">
        <v>213</v>
      </c>
      <c r="F152" s="32">
        <v>0</v>
      </c>
      <c r="G152" s="32">
        <v>0</v>
      </c>
      <c r="H152" s="28">
        <v>0</v>
      </c>
      <c r="I152" s="32">
        <v>0</v>
      </c>
      <c r="J152" s="33">
        <v>2762</v>
      </c>
      <c r="K152" s="34">
        <v>8669</v>
      </c>
      <c r="L152" s="34">
        <v>10227</v>
      </c>
      <c r="M152" s="34">
        <v>3114</v>
      </c>
      <c r="N152" s="34">
        <v>4396</v>
      </c>
      <c r="O152" s="28">
        <v>11</v>
      </c>
      <c r="P152" s="29">
        <v>8.2</v>
      </c>
      <c r="Q152" s="47">
        <v>12254</v>
      </c>
      <c r="R152" s="48">
        <v>16868</v>
      </c>
      <c r="S152" s="36">
        <v>2430</v>
      </c>
      <c r="T152" s="36">
        <v>3662</v>
      </c>
      <c r="U152" s="36">
        <v>87</v>
      </c>
      <c r="V152" s="36">
        <v>0</v>
      </c>
      <c r="W152" s="36">
        <v>21</v>
      </c>
      <c r="X152" s="36">
        <v>0</v>
      </c>
      <c r="Y152" s="36">
        <v>142</v>
      </c>
      <c r="Z152" s="36">
        <v>351</v>
      </c>
      <c r="AA152" s="36">
        <v>469</v>
      </c>
      <c r="AB152" s="36">
        <v>453</v>
      </c>
      <c r="AC152" s="36">
        <v>216</v>
      </c>
      <c r="AD152" s="36">
        <v>304</v>
      </c>
      <c r="AE152" s="36">
        <v>47</v>
      </c>
      <c r="AF152" s="36">
        <v>91</v>
      </c>
      <c r="AG152" s="36">
        <v>523</v>
      </c>
      <c r="AH152" s="36">
        <v>714</v>
      </c>
      <c r="AI152" s="36">
        <v>154</v>
      </c>
      <c r="AJ152" s="36">
        <v>282</v>
      </c>
      <c r="AK152" s="36">
        <v>771</v>
      </c>
      <c r="AL152" s="36">
        <v>1289</v>
      </c>
      <c r="AM152" s="36">
        <v>684</v>
      </c>
      <c r="AN152" s="36">
        <v>734</v>
      </c>
      <c r="AO152" s="36">
        <v>347</v>
      </c>
      <c r="AP152" s="28">
        <v>0</v>
      </c>
      <c r="AQ152" s="34"/>
      <c r="AR152" s="34"/>
      <c r="AS152" s="39">
        <v>5271</v>
      </c>
      <c r="AT152" s="34"/>
      <c r="AU152" s="34"/>
      <c r="AV152" s="36">
        <v>1</v>
      </c>
      <c r="AW152" s="36" t="s">
        <v>246</v>
      </c>
      <c r="AX152" s="36">
        <v>644</v>
      </c>
      <c r="AY152" s="36"/>
      <c r="AZ152" s="36"/>
      <c r="BA152" s="36">
        <v>0</v>
      </c>
      <c r="BB152" s="36"/>
      <c r="BC152" s="38"/>
      <c r="BD152" s="38"/>
      <c r="BE152" s="38"/>
      <c r="BF152" s="38"/>
    </row>
    <row r="153" spans="2:58" ht="12.75">
      <c r="B153" s="29">
        <v>30091</v>
      </c>
      <c r="C153" s="29">
        <v>9</v>
      </c>
      <c r="D153" s="31" t="s">
        <v>276</v>
      </c>
      <c r="E153" s="31" t="s">
        <v>213</v>
      </c>
      <c r="F153" s="32">
        <v>0</v>
      </c>
      <c r="G153" s="32">
        <v>0</v>
      </c>
      <c r="H153" s="28">
        <v>0</v>
      </c>
      <c r="I153" s="32">
        <v>0</v>
      </c>
      <c r="J153" s="33">
        <v>1676.65</v>
      </c>
      <c r="K153" s="34">
        <v>4732</v>
      </c>
      <c r="L153" s="34">
        <v>4105</v>
      </c>
      <c r="M153" s="34">
        <v>1872</v>
      </c>
      <c r="N153" s="34">
        <v>1862</v>
      </c>
      <c r="O153" s="28">
        <v>2.9</v>
      </c>
      <c r="P153" s="29">
        <v>4.5</v>
      </c>
      <c r="Q153" s="47">
        <v>14193</v>
      </c>
      <c r="R153" s="48">
        <v>24028</v>
      </c>
      <c r="S153" s="36">
        <v>1482</v>
      </c>
      <c r="T153" s="36">
        <v>1484</v>
      </c>
      <c r="U153" s="36">
        <v>59</v>
      </c>
      <c r="V153" s="36">
        <v>0</v>
      </c>
      <c r="W153" s="36">
        <v>44</v>
      </c>
      <c r="X153" s="36">
        <v>56</v>
      </c>
      <c r="Y153" s="36">
        <v>71</v>
      </c>
      <c r="Z153" s="36">
        <v>0</v>
      </c>
      <c r="AA153" s="36">
        <v>41</v>
      </c>
      <c r="AB153" s="36">
        <v>0</v>
      </c>
      <c r="AC153" s="36">
        <v>122</v>
      </c>
      <c r="AD153" s="36">
        <v>76</v>
      </c>
      <c r="AE153" s="36">
        <v>91</v>
      </c>
      <c r="AF153" s="36">
        <v>73</v>
      </c>
      <c r="AG153" s="36">
        <v>436</v>
      </c>
      <c r="AH153" s="36">
        <v>441</v>
      </c>
      <c r="AI153" s="36">
        <v>121</v>
      </c>
      <c r="AJ153" s="36">
        <v>99</v>
      </c>
      <c r="AK153" s="36">
        <v>497</v>
      </c>
      <c r="AL153" s="36">
        <v>564</v>
      </c>
      <c r="AM153" s="36">
        <v>390</v>
      </c>
      <c r="AN153" s="36">
        <v>378</v>
      </c>
      <c r="AO153" s="36">
        <v>147</v>
      </c>
      <c r="AP153" s="28">
        <v>0</v>
      </c>
      <c r="AQ153" s="34"/>
      <c r="AR153" s="34"/>
      <c r="AS153" s="39">
        <v>2167</v>
      </c>
      <c r="AT153" s="34"/>
      <c r="AU153" s="34"/>
      <c r="AV153" s="36">
        <v>1</v>
      </c>
      <c r="AW153" s="36" t="s">
        <v>228</v>
      </c>
      <c r="AX153" s="36">
        <v>51</v>
      </c>
      <c r="AY153" s="36"/>
      <c r="AZ153" s="36"/>
      <c r="BA153" s="36">
        <v>0</v>
      </c>
      <c r="BB153" s="36"/>
      <c r="BC153" s="38"/>
      <c r="BD153" s="38"/>
      <c r="BE153" s="38"/>
      <c r="BF153" s="38"/>
    </row>
    <row r="154" spans="2:58" ht="12.75">
      <c r="B154" s="29">
        <v>30093</v>
      </c>
      <c r="C154" s="29">
        <v>5</v>
      </c>
      <c r="D154" s="31" t="s">
        <v>277</v>
      </c>
      <c r="E154" s="31" t="s">
        <v>213</v>
      </c>
      <c r="F154" s="32">
        <v>0</v>
      </c>
      <c r="G154" s="32">
        <v>0</v>
      </c>
      <c r="H154" s="28">
        <v>0</v>
      </c>
      <c r="I154" s="32">
        <v>0</v>
      </c>
      <c r="J154" s="33">
        <v>718.32</v>
      </c>
      <c r="K154" s="34">
        <v>33941</v>
      </c>
      <c r="L154" s="34">
        <v>34606</v>
      </c>
      <c r="M154" s="34">
        <v>16143</v>
      </c>
      <c r="N154" s="34">
        <v>19045</v>
      </c>
      <c r="O154" s="28">
        <v>6.9</v>
      </c>
      <c r="P154" s="29">
        <v>6</v>
      </c>
      <c r="Q154" s="47">
        <v>15738</v>
      </c>
      <c r="R154" s="48">
        <v>22456</v>
      </c>
      <c r="S154" s="36">
        <v>13505</v>
      </c>
      <c r="T154" s="36">
        <v>16365</v>
      </c>
      <c r="U154" s="36">
        <v>68</v>
      </c>
      <c r="V154" s="36">
        <v>132</v>
      </c>
      <c r="W154" s="36">
        <v>0</v>
      </c>
      <c r="X154" s="36">
        <v>482</v>
      </c>
      <c r="Y154" s="36">
        <v>0</v>
      </c>
      <c r="Z154" s="36">
        <v>795</v>
      </c>
      <c r="AA154" s="36">
        <v>586</v>
      </c>
      <c r="AB154" s="36">
        <v>735</v>
      </c>
      <c r="AC154" s="36">
        <v>1427</v>
      </c>
      <c r="AD154" s="36">
        <v>1450</v>
      </c>
      <c r="AE154" s="36">
        <v>594</v>
      </c>
      <c r="AF154" s="36">
        <v>688</v>
      </c>
      <c r="AG154" s="36">
        <v>3467</v>
      </c>
      <c r="AH154" s="36">
        <v>4410</v>
      </c>
      <c r="AI154" s="36">
        <v>933</v>
      </c>
      <c r="AJ154" s="36">
        <v>968</v>
      </c>
      <c r="AK154" s="36">
        <v>5193</v>
      </c>
      <c r="AL154" s="36">
        <v>6705</v>
      </c>
      <c r="AM154" s="36">
        <v>2638</v>
      </c>
      <c r="AN154" s="36">
        <v>2680</v>
      </c>
      <c r="AO154" s="36">
        <v>1130</v>
      </c>
      <c r="AP154" s="28">
        <v>3</v>
      </c>
      <c r="AQ154" s="34">
        <v>2</v>
      </c>
      <c r="AR154" s="34">
        <v>34606</v>
      </c>
      <c r="AS154" s="39">
        <v>16176</v>
      </c>
      <c r="AT154" s="34"/>
      <c r="AU154" s="34"/>
      <c r="AV154" s="36">
        <v>0</v>
      </c>
      <c r="AW154" s="36"/>
      <c r="AX154" s="36"/>
      <c r="AY154" s="36"/>
      <c r="AZ154" s="36"/>
      <c r="BA154" s="36">
        <v>2</v>
      </c>
      <c r="BB154" s="36" t="s">
        <v>244</v>
      </c>
      <c r="BC154" s="38"/>
      <c r="BD154" s="38"/>
      <c r="BE154" s="38" t="s">
        <v>510</v>
      </c>
      <c r="BF154" s="38">
        <v>1</v>
      </c>
    </row>
    <row r="155" spans="2:58" ht="12.75">
      <c r="B155" s="29">
        <v>30095</v>
      </c>
      <c r="C155" s="29">
        <v>8</v>
      </c>
      <c r="D155" s="31" t="s">
        <v>278</v>
      </c>
      <c r="E155" s="31" t="s">
        <v>213</v>
      </c>
      <c r="F155" s="32">
        <v>0</v>
      </c>
      <c r="G155" s="32">
        <v>1</v>
      </c>
      <c r="H155" s="28">
        <v>0</v>
      </c>
      <c r="I155" s="32">
        <v>1</v>
      </c>
      <c r="J155" s="33">
        <v>1794.73</v>
      </c>
      <c r="K155" s="34">
        <v>6536</v>
      </c>
      <c r="L155" s="34">
        <v>8195</v>
      </c>
      <c r="M155" s="34">
        <v>2654</v>
      </c>
      <c r="N155" s="34">
        <v>4146</v>
      </c>
      <c r="O155" s="28">
        <v>3.9</v>
      </c>
      <c r="P155" s="29">
        <v>4.7</v>
      </c>
      <c r="Q155" s="47">
        <v>14406</v>
      </c>
      <c r="R155" s="48">
        <v>24566</v>
      </c>
      <c r="S155" s="36">
        <v>2243</v>
      </c>
      <c r="T155" s="36">
        <v>3676</v>
      </c>
      <c r="U155" s="36">
        <v>88</v>
      </c>
      <c r="V155" s="36">
        <v>0</v>
      </c>
      <c r="W155" s="36">
        <v>0</v>
      </c>
      <c r="X155" s="36">
        <v>0</v>
      </c>
      <c r="Y155" s="36">
        <v>125</v>
      </c>
      <c r="Z155" s="36">
        <v>276</v>
      </c>
      <c r="AA155" s="36">
        <v>225</v>
      </c>
      <c r="AB155" s="36">
        <v>367</v>
      </c>
      <c r="AC155" s="36">
        <v>107</v>
      </c>
      <c r="AD155" s="36">
        <v>0</v>
      </c>
      <c r="AE155" s="36">
        <v>54</v>
      </c>
      <c r="AF155" s="36">
        <v>77</v>
      </c>
      <c r="AG155" s="36">
        <v>411</v>
      </c>
      <c r="AH155" s="36">
        <v>663</v>
      </c>
      <c r="AI155" s="36">
        <v>86</v>
      </c>
      <c r="AJ155" s="36">
        <v>307</v>
      </c>
      <c r="AK155" s="36">
        <v>0</v>
      </c>
      <c r="AL155" s="36">
        <v>758</v>
      </c>
      <c r="AM155" s="36">
        <v>411</v>
      </c>
      <c r="AN155" s="36">
        <v>470</v>
      </c>
      <c r="AO155" s="36">
        <v>230</v>
      </c>
      <c r="AP155" s="28">
        <v>1</v>
      </c>
      <c r="AQ155" s="34"/>
      <c r="AR155" s="34"/>
      <c r="AS155" s="39">
        <v>3947</v>
      </c>
      <c r="AT155" s="34"/>
      <c r="AU155" s="34"/>
      <c r="AV155" s="36">
        <v>0</v>
      </c>
      <c r="AW155" s="36"/>
      <c r="AX155" s="36"/>
      <c r="AY155" s="36"/>
      <c r="AZ155" s="36"/>
      <c r="BA155" s="36">
        <v>1</v>
      </c>
      <c r="BB155" s="36">
        <v>90</v>
      </c>
      <c r="BC155" s="38"/>
      <c r="BD155" s="38"/>
      <c r="BE155" s="38"/>
      <c r="BF155" s="38"/>
    </row>
    <row r="156" spans="2:58" ht="12.75">
      <c r="B156" s="29">
        <v>30097</v>
      </c>
      <c r="C156" s="29">
        <v>9</v>
      </c>
      <c r="D156" s="31" t="s">
        <v>279</v>
      </c>
      <c r="E156" s="31" t="s">
        <v>213</v>
      </c>
      <c r="F156" s="32">
        <v>0</v>
      </c>
      <c r="G156" s="32">
        <v>0</v>
      </c>
      <c r="H156" s="28">
        <v>0</v>
      </c>
      <c r="I156" s="32">
        <v>0</v>
      </c>
      <c r="J156" s="33">
        <v>1855.18</v>
      </c>
      <c r="K156" s="34">
        <v>3154</v>
      </c>
      <c r="L156" s="34">
        <v>3609</v>
      </c>
      <c r="M156" s="34">
        <v>1334</v>
      </c>
      <c r="N156" s="34">
        <v>1613</v>
      </c>
      <c r="O156" s="28">
        <v>2.5</v>
      </c>
      <c r="P156" s="29">
        <v>2.5</v>
      </c>
      <c r="Q156" s="47">
        <v>15012</v>
      </c>
      <c r="R156" s="48">
        <v>19968</v>
      </c>
      <c r="S156" s="36">
        <v>1052</v>
      </c>
      <c r="T156" s="36">
        <v>1282</v>
      </c>
      <c r="U156" s="36">
        <v>64</v>
      </c>
      <c r="V156" s="36">
        <v>0</v>
      </c>
      <c r="W156" s="36">
        <v>0</v>
      </c>
      <c r="X156" s="36">
        <v>0</v>
      </c>
      <c r="Y156" s="36">
        <v>101</v>
      </c>
      <c r="Z156" s="36">
        <v>205</v>
      </c>
      <c r="AA156" s="36">
        <v>55</v>
      </c>
      <c r="AB156" s="36">
        <v>82</v>
      </c>
      <c r="AC156" s="36">
        <v>41</v>
      </c>
      <c r="AD156" s="36">
        <v>0</v>
      </c>
      <c r="AE156" s="36">
        <v>24</v>
      </c>
      <c r="AF156" s="36">
        <v>46</v>
      </c>
      <c r="AG156" s="36">
        <v>337</v>
      </c>
      <c r="AH156" s="36">
        <v>395</v>
      </c>
      <c r="AI156" s="36">
        <v>109</v>
      </c>
      <c r="AJ156" s="36">
        <v>104</v>
      </c>
      <c r="AK156" s="36">
        <v>317</v>
      </c>
      <c r="AL156" s="36">
        <v>347</v>
      </c>
      <c r="AM156" s="36">
        <v>282</v>
      </c>
      <c r="AN156" s="36">
        <v>331</v>
      </c>
      <c r="AO156" s="36">
        <v>134</v>
      </c>
      <c r="AP156" s="28">
        <v>0</v>
      </c>
      <c r="AQ156" s="34"/>
      <c r="AR156" s="34"/>
      <c r="AS156" s="39">
        <v>1860</v>
      </c>
      <c r="AT156" s="34"/>
      <c r="AU156" s="34"/>
      <c r="AV156" s="36">
        <v>0</v>
      </c>
      <c r="AW156" s="36"/>
      <c r="AX156" s="36"/>
      <c r="AY156" s="36"/>
      <c r="AZ156" s="36"/>
      <c r="BA156" s="36">
        <v>1</v>
      </c>
      <c r="BB156" s="36">
        <v>90</v>
      </c>
      <c r="BC156" s="38">
        <v>1</v>
      </c>
      <c r="BD156" s="38" t="s">
        <v>280</v>
      </c>
      <c r="BE156" s="38"/>
      <c r="BF156" s="38"/>
    </row>
    <row r="157" spans="2:58" ht="12.75">
      <c r="B157" s="29">
        <v>30099</v>
      </c>
      <c r="C157" s="29">
        <v>8</v>
      </c>
      <c r="D157" s="31" t="s">
        <v>281</v>
      </c>
      <c r="E157" s="31" t="s">
        <v>213</v>
      </c>
      <c r="F157" s="32">
        <v>0</v>
      </c>
      <c r="G157" s="32">
        <v>0</v>
      </c>
      <c r="H157" s="28">
        <v>2</v>
      </c>
      <c r="I157" s="32">
        <v>1</v>
      </c>
      <c r="J157" s="33">
        <v>2272.6</v>
      </c>
      <c r="K157" s="34">
        <v>6271</v>
      </c>
      <c r="L157" s="34">
        <v>6445</v>
      </c>
      <c r="M157" s="34">
        <v>2075</v>
      </c>
      <c r="N157" s="34">
        <v>2620</v>
      </c>
      <c r="O157" s="28">
        <v>3</v>
      </c>
      <c r="P157" s="29">
        <v>4.2</v>
      </c>
      <c r="Q157" s="47">
        <v>16533</v>
      </c>
      <c r="R157" s="48">
        <v>19227</v>
      </c>
      <c r="S157" s="36">
        <v>1576</v>
      </c>
      <c r="T157" s="36">
        <v>2107</v>
      </c>
      <c r="U157" s="36">
        <v>109</v>
      </c>
      <c r="V157" s="36">
        <v>153</v>
      </c>
      <c r="W157" s="36">
        <v>0</v>
      </c>
      <c r="X157" s="36">
        <v>0</v>
      </c>
      <c r="Y157" s="36">
        <v>94</v>
      </c>
      <c r="Z157" s="36">
        <v>0</v>
      </c>
      <c r="AA157" s="36">
        <v>68</v>
      </c>
      <c r="AB157" s="36">
        <v>65</v>
      </c>
      <c r="AC157" s="36">
        <v>172</v>
      </c>
      <c r="AD157" s="36">
        <v>330</v>
      </c>
      <c r="AE157" s="36">
        <v>168</v>
      </c>
      <c r="AF157" s="36">
        <v>213</v>
      </c>
      <c r="AG157" s="36">
        <v>316</v>
      </c>
      <c r="AH157" s="36">
        <v>391</v>
      </c>
      <c r="AI157" s="36">
        <v>147</v>
      </c>
      <c r="AJ157" s="36">
        <v>213</v>
      </c>
      <c r="AK157" s="36">
        <v>496</v>
      </c>
      <c r="AL157" s="36">
        <v>587</v>
      </c>
      <c r="AM157" s="36">
        <v>499</v>
      </c>
      <c r="AN157" s="36">
        <v>513</v>
      </c>
      <c r="AO157" s="36">
        <v>196</v>
      </c>
      <c r="AP157" s="28">
        <v>0</v>
      </c>
      <c r="AQ157" s="34"/>
      <c r="AR157" s="34"/>
      <c r="AS157" s="39">
        <v>2910</v>
      </c>
      <c r="AT157" s="34"/>
      <c r="AU157" s="34"/>
      <c r="AV157" s="36">
        <v>0</v>
      </c>
      <c r="AW157" s="36"/>
      <c r="AX157" s="36"/>
      <c r="AY157" s="36"/>
      <c r="AZ157" s="36"/>
      <c r="BA157" s="36">
        <v>1</v>
      </c>
      <c r="BB157" s="36">
        <v>15</v>
      </c>
      <c r="BC157" s="38"/>
      <c r="BD157" s="38"/>
      <c r="BE157" s="38"/>
      <c r="BF157" s="38"/>
    </row>
    <row r="158" spans="2:58" ht="12.75">
      <c r="B158" s="29">
        <v>30101</v>
      </c>
      <c r="C158" s="29">
        <v>7</v>
      </c>
      <c r="D158" s="31" t="s">
        <v>282</v>
      </c>
      <c r="E158" s="31" t="s">
        <v>213</v>
      </c>
      <c r="F158" s="32">
        <v>0</v>
      </c>
      <c r="G158" s="32">
        <v>0</v>
      </c>
      <c r="H158" s="28">
        <v>0</v>
      </c>
      <c r="I158" s="32">
        <v>0</v>
      </c>
      <c r="J158" s="33">
        <v>1910.91</v>
      </c>
      <c r="K158" s="34">
        <v>5046</v>
      </c>
      <c r="L158" s="34">
        <v>5267</v>
      </c>
      <c r="M158" s="34">
        <v>2603</v>
      </c>
      <c r="N158" s="34">
        <v>2926</v>
      </c>
      <c r="O158" s="28">
        <v>3.1</v>
      </c>
      <c r="P158" s="29">
        <v>3.4</v>
      </c>
      <c r="Q158" s="47">
        <v>18102</v>
      </c>
      <c r="R158" s="48">
        <v>21151</v>
      </c>
      <c r="S158" s="36">
        <v>1966</v>
      </c>
      <c r="T158" s="36">
        <v>2257</v>
      </c>
      <c r="U158" s="36">
        <v>42</v>
      </c>
      <c r="V158" s="36">
        <v>0</v>
      </c>
      <c r="W158" s="36">
        <v>312</v>
      </c>
      <c r="X158" s="36">
        <v>245</v>
      </c>
      <c r="Y158" s="36">
        <v>68</v>
      </c>
      <c r="Z158" s="36">
        <v>0</v>
      </c>
      <c r="AA158" s="36">
        <v>36</v>
      </c>
      <c r="AB158" s="36">
        <v>41</v>
      </c>
      <c r="AC158" s="36">
        <v>335</v>
      </c>
      <c r="AD158" s="36">
        <v>404</v>
      </c>
      <c r="AE158" s="36">
        <v>102</v>
      </c>
      <c r="AF158" s="36">
        <v>135</v>
      </c>
      <c r="AG158" s="36">
        <v>397</v>
      </c>
      <c r="AH158" s="36">
        <v>421</v>
      </c>
      <c r="AI158" s="36">
        <v>164</v>
      </c>
      <c r="AJ158" s="36">
        <v>157</v>
      </c>
      <c r="AK158" s="36">
        <v>510</v>
      </c>
      <c r="AL158" s="36">
        <v>682</v>
      </c>
      <c r="AM158" s="36">
        <v>637</v>
      </c>
      <c r="AN158" s="36">
        <v>669</v>
      </c>
      <c r="AO158" s="36">
        <v>209</v>
      </c>
      <c r="AP158" s="28">
        <v>0</v>
      </c>
      <c r="AQ158" s="34"/>
      <c r="AR158" s="34"/>
      <c r="AS158" s="39">
        <v>2300</v>
      </c>
      <c r="AT158" s="34"/>
      <c r="AU158" s="34"/>
      <c r="AV158" s="36">
        <v>0</v>
      </c>
      <c r="AW158" s="36"/>
      <c r="AX158" s="36"/>
      <c r="AY158" s="36"/>
      <c r="AZ158" s="36"/>
      <c r="BA158" s="36">
        <v>1</v>
      </c>
      <c r="BB158" s="36">
        <v>15</v>
      </c>
      <c r="BC158" s="38"/>
      <c r="BD158" s="38"/>
      <c r="BE158" s="38"/>
      <c r="BF158" s="38"/>
    </row>
    <row r="159" spans="2:58" ht="12.75">
      <c r="B159" s="29">
        <v>30103</v>
      </c>
      <c r="C159" s="29">
        <v>8</v>
      </c>
      <c r="D159" s="31" t="s">
        <v>283</v>
      </c>
      <c r="E159" s="31" t="s">
        <v>213</v>
      </c>
      <c r="F159" s="32">
        <v>0</v>
      </c>
      <c r="G159" s="32">
        <v>0</v>
      </c>
      <c r="H159" s="28">
        <v>2</v>
      </c>
      <c r="I159" s="32">
        <v>1</v>
      </c>
      <c r="J159" s="33">
        <v>978.9</v>
      </c>
      <c r="K159" s="34">
        <v>874</v>
      </c>
      <c r="L159" s="34">
        <v>861</v>
      </c>
      <c r="M159" s="34">
        <v>289</v>
      </c>
      <c r="N159" s="34">
        <v>260</v>
      </c>
      <c r="O159" s="28">
        <v>3.6</v>
      </c>
      <c r="P159" s="29">
        <v>5.1</v>
      </c>
      <c r="Q159" s="47">
        <v>15824</v>
      </c>
      <c r="R159" s="48">
        <v>17506</v>
      </c>
      <c r="S159" s="36">
        <v>205</v>
      </c>
      <c r="T159" s="36">
        <v>174</v>
      </c>
      <c r="U159" s="36">
        <v>21</v>
      </c>
      <c r="V159" s="36">
        <v>0</v>
      </c>
      <c r="W159" s="36">
        <v>0</v>
      </c>
      <c r="X159" s="36">
        <v>0</v>
      </c>
      <c r="Y159" s="36">
        <v>27</v>
      </c>
      <c r="Z159" s="36">
        <v>0</v>
      </c>
      <c r="AA159" s="36">
        <v>0</v>
      </c>
      <c r="AB159" s="36">
        <v>0</v>
      </c>
      <c r="AC159" s="36">
        <v>17</v>
      </c>
      <c r="AD159" s="36">
        <v>26</v>
      </c>
      <c r="AE159" s="36">
        <v>0</v>
      </c>
      <c r="AF159" s="36">
        <v>0</v>
      </c>
      <c r="AG159" s="36">
        <v>58</v>
      </c>
      <c r="AH159" s="36">
        <v>47</v>
      </c>
      <c r="AI159" s="36">
        <v>0</v>
      </c>
      <c r="AJ159" s="36">
        <v>0</v>
      </c>
      <c r="AK159" s="36">
        <v>50</v>
      </c>
      <c r="AL159" s="36">
        <v>56</v>
      </c>
      <c r="AM159" s="36">
        <v>84</v>
      </c>
      <c r="AN159" s="36">
        <v>86</v>
      </c>
      <c r="AO159" s="36">
        <v>24</v>
      </c>
      <c r="AP159" s="28">
        <v>0</v>
      </c>
      <c r="AQ159" s="34"/>
      <c r="AR159" s="34"/>
      <c r="AS159" s="41">
        <v>422</v>
      </c>
      <c r="AT159" s="34"/>
      <c r="AU159" s="34"/>
      <c r="AV159" s="36">
        <v>0</v>
      </c>
      <c r="AW159" s="36"/>
      <c r="AX159" s="36"/>
      <c r="AY159" s="36"/>
      <c r="AZ159" s="36"/>
      <c r="BA159" s="36">
        <v>1</v>
      </c>
      <c r="BB159" s="36">
        <v>94</v>
      </c>
      <c r="BC159" s="38"/>
      <c r="BD159" s="38"/>
      <c r="BE159" s="38"/>
      <c r="BF159" s="38"/>
    </row>
    <row r="160" spans="2:58" ht="12.75">
      <c r="B160" s="29">
        <v>30105</v>
      </c>
      <c r="C160" s="29">
        <v>7</v>
      </c>
      <c r="D160" s="31" t="s">
        <v>284</v>
      </c>
      <c r="E160" s="31" t="s">
        <v>213</v>
      </c>
      <c r="F160" s="32">
        <v>0</v>
      </c>
      <c r="G160" s="32">
        <v>0</v>
      </c>
      <c r="H160" s="28">
        <v>0</v>
      </c>
      <c r="I160" s="32">
        <v>0</v>
      </c>
      <c r="J160" s="33">
        <v>4920.94</v>
      </c>
      <c r="K160" s="34">
        <v>8239</v>
      </c>
      <c r="L160" s="34">
        <v>7675</v>
      </c>
      <c r="M160" s="34">
        <v>3620</v>
      </c>
      <c r="N160" s="34">
        <v>3960</v>
      </c>
      <c r="O160" s="28">
        <v>4.4</v>
      </c>
      <c r="P160" s="29">
        <v>4.1</v>
      </c>
      <c r="Q160" s="47">
        <v>14712</v>
      </c>
      <c r="R160" s="48">
        <v>24078</v>
      </c>
      <c r="S160" s="36">
        <v>2816</v>
      </c>
      <c r="T160" s="36">
        <v>3205</v>
      </c>
      <c r="U160" s="36">
        <v>95</v>
      </c>
      <c r="V160" s="36">
        <v>0</v>
      </c>
      <c r="W160" s="36">
        <v>0</v>
      </c>
      <c r="X160" s="36">
        <v>0</v>
      </c>
      <c r="Y160" s="36">
        <v>196</v>
      </c>
      <c r="Z160" s="36">
        <v>222</v>
      </c>
      <c r="AA160" s="36">
        <v>81</v>
      </c>
      <c r="AB160" s="36">
        <v>95</v>
      </c>
      <c r="AC160" s="36">
        <v>282</v>
      </c>
      <c r="AD160" s="36">
        <v>243</v>
      </c>
      <c r="AE160" s="36">
        <v>177</v>
      </c>
      <c r="AF160" s="36">
        <v>165</v>
      </c>
      <c r="AG160" s="36">
        <v>731</v>
      </c>
      <c r="AH160" s="36">
        <v>860</v>
      </c>
      <c r="AI160" s="36">
        <v>253</v>
      </c>
      <c r="AJ160" s="36">
        <v>252</v>
      </c>
      <c r="AK160" s="36">
        <v>995</v>
      </c>
      <c r="AL160" s="36">
        <v>1229</v>
      </c>
      <c r="AM160" s="36">
        <v>804</v>
      </c>
      <c r="AN160" s="36">
        <v>755</v>
      </c>
      <c r="AO160" s="36">
        <v>257</v>
      </c>
      <c r="AP160" s="28">
        <v>0</v>
      </c>
      <c r="AQ160" s="34"/>
      <c r="AR160" s="34"/>
      <c r="AS160" s="39">
        <v>4847</v>
      </c>
      <c r="AT160" s="34"/>
      <c r="AU160" s="34"/>
      <c r="AV160" s="36">
        <v>1</v>
      </c>
      <c r="AW160" s="36" t="s">
        <v>228</v>
      </c>
      <c r="AX160" s="36">
        <v>852</v>
      </c>
      <c r="AY160" s="36"/>
      <c r="AZ160" s="36"/>
      <c r="BA160" s="36">
        <v>0</v>
      </c>
      <c r="BB160" s="36"/>
      <c r="BC160" s="38"/>
      <c r="BD160" s="38"/>
      <c r="BE160" s="38"/>
      <c r="BF160" s="38"/>
    </row>
    <row r="161" spans="2:58" ht="12.75">
      <c r="B161" s="29">
        <v>30107</v>
      </c>
      <c r="C161" s="29">
        <v>9</v>
      </c>
      <c r="D161" s="31" t="s">
        <v>285</v>
      </c>
      <c r="E161" s="31" t="s">
        <v>213</v>
      </c>
      <c r="F161" s="32">
        <v>0</v>
      </c>
      <c r="G161" s="32">
        <v>0</v>
      </c>
      <c r="H161" s="28">
        <v>2</v>
      </c>
      <c r="I161" s="32">
        <v>0</v>
      </c>
      <c r="J161" s="33">
        <v>1423.18</v>
      </c>
      <c r="K161" s="34">
        <v>2246</v>
      </c>
      <c r="L161" s="34">
        <v>2259</v>
      </c>
      <c r="M161" s="34">
        <v>783</v>
      </c>
      <c r="N161" s="34">
        <v>854</v>
      </c>
      <c r="O161" s="28">
        <v>4</v>
      </c>
      <c r="P161" s="29">
        <v>4.6</v>
      </c>
      <c r="Q161" s="47">
        <v>14498</v>
      </c>
      <c r="R161" s="48">
        <v>16319</v>
      </c>
      <c r="S161" s="36">
        <v>594</v>
      </c>
      <c r="T161" s="36">
        <v>651</v>
      </c>
      <c r="U161" s="36">
        <v>41</v>
      </c>
      <c r="V161" s="36">
        <v>0</v>
      </c>
      <c r="W161" s="36">
        <v>0</v>
      </c>
      <c r="X161" s="36">
        <v>0</v>
      </c>
      <c r="Y161" s="36">
        <v>30</v>
      </c>
      <c r="Z161" s="36">
        <v>0</v>
      </c>
      <c r="AA161" s="36">
        <v>76</v>
      </c>
      <c r="AB161" s="36">
        <v>30</v>
      </c>
      <c r="AC161" s="36">
        <v>25</v>
      </c>
      <c r="AD161" s="36">
        <v>0</v>
      </c>
      <c r="AE161" s="36">
        <v>0</v>
      </c>
      <c r="AF161" s="36">
        <v>0</v>
      </c>
      <c r="AG161" s="36">
        <v>145</v>
      </c>
      <c r="AH161" s="36">
        <v>200</v>
      </c>
      <c r="AI161" s="36">
        <v>37</v>
      </c>
      <c r="AJ161" s="36">
        <v>58</v>
      </c>
      <c r="AK161" s="36">
        <v>230</v>
      </c>
      <c r="AL161" s="36">
        <v>240</v>
      </c>
      <c r="AM161" s="36">
        <v>189</v>
      </c>
      <c r="AN161" s="36">
        <v>203</v>
      </c>
      <c r="AO161" s="36">
        <v>58</v>
      </c>
      <c r="AP161" s="28">
        <v>0</v>
      </c>
      <c r="AQ161" s="34"/>
      <c r="AR161" s="34"/>
      <c r="AS161" s="39">
        <v>1154</v>
      </c>
      <c r="AT161" s="34"/>
      <c r="AU161" s="34"/>
      <c r="AV161" s="36">
        <v>0</v>
      </c>
      <c r="AW161" s="36"/>
      <c r="AX161" s="36"/>
      <c r="AY161" s="36"/>
      <c r="AZ161" s="36"/>
      <c r="BA161" s="36">
        <v>0</v>
      </c>
      <c r="BB161" s="36"/>
      <c r="BC161" s="38"/>
      <c r="BD161" s="38"/>
      <c r="BE161" s="38"/>
      <c r="BF161" s="38"/>
    </row>
    <row r="162" spans="2:58" ht="12.75">
      <c r="B162" s="29">
        <v>30109</v>
      </c>
      <c r="C162" s="29">
        <v>9</v>
      </c>
      <c r="D162" s="31" t="s">
        <v>286</v>
      </c>
      <c r="E162" s="31" t="s">
        <v>213</v>
      </c>
      <c r="F162" s="32">
        <v>0</v>
      </c>
      <c r="G162" s="32">
        <v>0</v>
      </c>
      <c r="H162" s="28">
        <v>2</v>
      </c>
      <c r="I162" s="32">
        <v>0</v>
      </c>
      <c r="J162" s="33">
        <v>889.34</v>
      </c>
      <c r="K162" s="34">
        <v>1191</v>
      </c>
      <c r="L162" s="34">
        <v>1068</v>
      </c>
      <c r="M162" s="34">
        <v>354</v>
      </c>
      <c r="N162" s="34">
        <v>415</v>
      </c>
      <c r="O162" s="28">
        <v>3.2</v>
      </c>
      <c r="P162" s="29">
        <v>4.1</v>
      </c>
      <c r="Q162" s="47">
        <v>11556</v>
      </c>
      <c r="R162" s="48">
        <v>17338</v>
      </c>
      <c r="S162" s="36">
        <v>243</v>
      </c>
      <c r="T162" s="36">
        <v>305</v>
      </c>
      <c r="U162" s="36">
        <v>11</v>
      </c>
      <c r="V162" s="36">
        <v>0</v>
      </c>
      <c r="W162" s="36">
        <v>0</v>
      </c>
      <c r="X162" s="36">
        <v>0</v>
      </c>
      <c r="Y162" s="36">
        <v>15</v>
      </c>
      <c r="Z162" s="36">
        <v>25</v>
      </c>
      <c r="AA162" s="36">
        <v>0</v>
      </c>
      <c r="AB162" s="36">
        <v>0</v>
      </c>
      <c r="AC162" s="36">
        <v>0</v>
      </c>
      <c r="AD162" s="36">
        <v>33</v>
      </c>
      <c r="AE162" s="36">
        <v>0</v>
      </c>
      <c r="AF162" s="36">
        <v>0</v>
      </c>
      <c r="AG162" s="36">
        <v>63</v>
      </c>
      <c r="AH162" s="36">
        <v>72</v>
      </c>
      <c r="AI162" s="36">
        <v>13</v>
      </c>
      <c r="AJ162" s="36">
        <v>14</v>
      </c>
      <c r="AK162" s="36">
        <v>122</v>
      </c>
      <c r="AL162" s="36">
        <v>0</v>
      </c>
      <c r="AM162" s="36">
        <v>111</v>
      </c>
      <c r="AN162" s="36">
        <v>110</v>
      </c>
      <c r="AO162" s="36">
        <v>24</v>
      </c>
      <c r="AP162" s="28">
        <v>0</v>
      </c>
      <c r="AQ162" s="34"/>
      <c r="AR162" s="34"/>
      <c r="AS162" s="41">
        <v>587</v>
      </c>
      <c r="AT162" s="34"/>
      <c r="AU162" s="34"/>
      <c r="AV162" s="36">
        <v>0</v>
      </c>
      <c r="AW162" s="36"/>
      <c r="AX162" s="36"/>
      <c r="AY162" s="36"/>
      <c r="AZ162" s="36"/>
      <c r="BA162" s="36">
        <v>1</v>
      </c>
      <c r="BB162" s="36">
        <v>94</v>
      </c>
      <c r="BC162" s="38"/>
      <c r="BD162" s="38"/>
      <c r="BE162" s="38"/>
      <c r="BF162" s="38"/>
    </row>
    <row r="163" spans="2:58" ht="12.75">
      <c r="B163" s="29">
        <v>30111</v>
      </c>
      <c r="C163" s="29">
        <v>3</v>
      </c>
      <c r="D163" s="31" t="s">
        <v>287</v>
      </c>
      <c r="E163" s="31" t="s">
        <v>213</v>
      </c>
      <c r="F163" s="32">
        <v>1</v>
      </c>
      <c r="G163" s="32">
        <v>0</v>
      </c>
      <c r="H163" s="28">
        <v>0</v>
      </c>
      <c r="I163" s="32">
        <v>0</v>
      </c>
      <c r="J163" s="33">
        <v>2635.21</v>
      </c>
      <c r="K163" s="34">
        <v>113419</v>
      </c>
      <c r="L163" s="34">
        <v>129352</v>
      </c>
      <c r="M163" s="34">
        <v>69218</v>
      </c>
      <c r="N163" s="34">
        <v>87415</v>
      </c>
      <c r="O163" s="28">
        <v>5</v>
      </c>
      <c r="P163" s="29">
        <v>3.8</v>
      </c>
      <c r="Q163" s="47">
        <v>17532</v>
      </c>
      <c r="R163" s="48">
        <v>25057</v>
      </c>
      <c r="S163" s="36">
        <v>60454</v>
      </c>
      <c r="T163" s="36">
        <v>78163</v>
      </c>
      <c r="U163" s="36">
        <v>568</v>
      </c>
      <c r="V163" s="36">
        <v>848</v>
      </c>
      <c r="W163" s="36">
        <v>879</v>
      </c>
      <c r="X163" s="36">
        <v>653</v>
      </c>
      <c r="Y163" s="36">
        <v>2842</v>
      </c>
      <c r="Z163" s="36">
        <v>5526</v>
      </c>
      <c r="AA163" s="36">
        <v>3545</v>
      </c>
      <c r="AB163" s="36">
        <v>3730</v>
      </c>
      <c r="AC163" s="36">
        <v>4576</v>
      </c>
      <c r="AD163" s="36">
        <v>5430</v>
      </c>
      <c r="AE163" s="36">
        <v>5818</v>
      </c>
      <c r="AF163" s="36">
        <v>6750</v>
      </c>
      <c r="AG163" s="36">
        <v>14045</v>
      </c>
      <c r="AH163" s="36">
        <v>18232</v>
      </c>
      <c r="AI163" s="36">
        <v>5935</v>
      </c>
      <c r="AJ163" s="36">
        <v>6231</v>
      </c>
      <c r="AK163" s="36">
        <v>22246</v>
      </c>
      <c r="AL163" s="36">
        <v>30763</v>
      </c>
      <c r="AM163" s="36">
        <v>8764</v>
      </c>
      <c r="AN163" s="36">
        <v>9252</v>
      </c>
      <c r="AO163" s="36">
        <v>4890</v>
      </c>
      <c r="AP163" s="28">
        <v>14</v>
      </c>
      <c r="AQ163" s="34">
        <v>2</v>
      </c>
      <c r="AR163" s="34">
        <v>96102</v>
      </c>
      <c r="AS163" s="39">
        <v>54563</v>
      </c>
      <c r="AT163" s="34"/>
      <c r="AU163" s="34"/>
      <c r="AV163" s="36">
        <v>1</v>
      </c>
      <c r="AW163" s="36" t="s">
        <v>288</v>
      </c>
      <c r="AX163" s="36">
        <v>4249</v>
      </c>
      <c r="AY163" s="36"/>
      <c r="AZ163" s="36"/>
      <c r="BA163" s="36">
        <v>2</v>
      </c>
      <c r="BB163" s="36" t="s">
        <v>289</v>
      </c>
      <c r="BC163" s="38"/>
      <c r="BD163" s="38"/>
      <c r="BE163" s="38"/>
      <c r="BF163" s="38"/>
    </row>
    <row r="164" spans="2:58" ht="12.75">
      <c r="B164" s="29">
        <v>38001</v>
      </c>
      <c r="C164" s="30">
        <v>9</v>
      </c>
      <c r="D164" s="31" t="s">
        <v>290</v>
      </c>
      <c r="E164" s="31" t="s">
        <v>291</v>
      </c>
      <c r="F164" s="32">
        <v>0</v>
      </c>
      <c r="G164" s="32">
        <v>0</v>
      </c>
      <c r="H164" s="28">
        <v>2</v>
      </c>
      <c r="I164" s="32">
        <v>0</v>
      </c>
      <c r="J164" s="33">
        <v>987.97</v>
      </c>
      <c r="K164" s="34">
        <v>3174</v>
      </c>
      <c r="L164" s="34">
        <v>2593</v>
      </c>
      <c r="M164" s="34">
        <v>1464</v>
      </c>
      <c r="N164" s="34">
        <v>1357</v>
      </c>
      <c r="O164" s="40">
        <v>1.3</v>
      </c>
      <c r="P164" s="30">
        <v>2.6</v>
      </c>
      <c r="Q164" s="47">
        <v>13876</v>
      </c>
      <c r="R164" s="48">
        <v>22683</v>
      </c>
      <c r="S164" s="36">
        <v>1243</v>
      </c>
      <c r="T164" s="36">
        <v>1157</v>
      </c>
      <c r="U164" s="36">
        <v>43</v>
      </c>
      <c r="V164" s="36">
        <v>0</v>
      </c>
      <c r="W164" s="36">
        <v>0</v>
      </c>
      <c r="X164" s="36">
        <v>0</v>
      </c>
      <c r="Y164" s="36">
        <v>34</v>
      </c>
      <c r="Z164" s="36">
        <v>0</v>
      </c>
      <c r="AA164" s="36">
        <v>27</v>
      </c>
      <c r="AB164" s="36">
        <v>31</v>
      </c>
      <c r="AC164" s="36">
        <v>97</v>
      </c>
      <c r="AD164" s="36">
        <v>62</v>
      </c>
      <c r="AE164" s="36">
        <v>93</v>
      </c>
      <c r="AF164" s="36">
        <v>63</v>
      </c>
      <c r="AG164" s="36">
        <v>260</v>
      </c>
      <c r="AH164" s="36">
        <v>288</v>
      </c>
      <c r="AI164" s="36">
        <v>115</v>
      </c>
      <c r="AJ164" s="36">
        <v>78</v>
      </c>
      <c r="AK164" s="36">
        <v>574</v>
      </c>
      <c r="AL164" s="36">
        <v>549</v>
      </c>
      <c r="AM164" s="36">
        <v>221</v>
      </c>
      <c r="AN164" s="36">
        <v>200</v>
      </c>
      <c r="AO164" s="36">
        <v>112</v>
      </c>
      <c r="AP164" s="28">
        <v>0</v>
      </c>
      <c r="AQ164" s="34"/>
      <c r="AR164" s="34"/>
      <c r="AS164" s="39">
        <v>1416</v>
      </c>
      <c r="AT164" s="34"/>
      <c r="AU164" s="34"/>
      <c r="AV164" s="36">
        <v>0</v>
      </c>
      <c r="AW164" s="36"/>
      <c r="AX164" s="36"/>
      <c r="AY164" s="36"/>
      <c r="AZ164" s="36"/>
      <c r="BA164" s="36">
        <v>0</v>
      </c>
      <c r="BB164" s="36"/>
      <c r="BC164" s="38"/>
      <c r="BD164" s="38"/>
      <c r="BE164" s="38"/>
      <c r="BF164" s="38"/>
    </row>
    <row r="165" spans="2:58" ht="12.75">
      <c r="B165" s="29">
        <v>38003</v>
      </c>
      <c r="C165" s="30">
        <v>7</v>
      </c>
      <c r="D165" s="31" t="s">
        <v>292</v>
      </c>
      <c r="E165" s="31" t="s">
        <v>291</v>
      </c>
      <c r="F165" s="32">
        <v>0</v>
      </c>
      <c r="G165" s="32">
        <v>2</v>
      </c>
      <c r="H165" s="28">
        <v>2</v>
      </c>
      <c r="I165" s="32">
        <v>1</v>
      </c>
      <c r="J165" s="33">
        <v>1491.76</v>
      </c>
      <c r="K165" s="34">
        <v>12545</v>
      </c>
      <c r="L165" s="34">
        <v>11775</v>
      </c>
      <c r="M165" s="34">
        <v>5511</v>
      </c>
      <c r="N165" s="34">
        <v>6287</v>
      </c>
      <c r="O165" s="40">
        <v>3.1</v>
      </c>
      <c r="P165" s="30">
        <v>3.1</v>
      </c>
      <c r="Q165" s="47">
        <v>16198</v>
      </c>
      <c r="R165" s="48">
        <v>22528</v>
      </c>
      <c r="S165" s="36">
        <v>4400</v>
      </c>
      <c r="T165" s="36">
        <v>5103</v>
      </c>
      <c r="U165" s="36">
        <v>92</v>
      </c>
      <c r="V165" s="36">
        <v>0</v>
      </c>
      <c r="W165" s="36">
        <v>0</v>
      </c>
      <c r="X165" s="36">
        <v>0</v>
      </c>
      <c r="Y165" s="36">
        <v>318</v>
      </c>
      <c r="Z165" s="36">
        <v>519</v>
      </c>
      <c r="AA165" s="36">
        <v>284</v>
      </c>
      <c r="AB165" s="36">
        <v>400</v>
      </c>
      <c r="AC165" s="36">
        <v>228</v>
      </c>
      <c r="AD165" s="36">
        <v>280</v>
      </c>
      <c r="AE165" s="36">
        <v>385</v>
      </c>
      <c r="AF165" s="36">
        <v>324</v>
      </c>
      <c r="AG165" s="36">
        <v>1046</v>
      </c>
      <c r="AH165" s="36">
        <v>1132</v>
      </c>
      <c r="AI165" s="36">
        <v>493</v>
      </c>
      <c r="AJ165" s="36">
        <v>344</v>
      </c>
      <c r="AK165" s="36">
        <v>1550</v>
      </c>
      <c r="AL165" s="36">
        <v>1981</v>
      </c>
      <c r="AM165" s="36">
        <v>1111</v>
      </c>
      <c r="AN165" s="36">
        <v>1184</v>
      </c>
      <c r="AO165" s="36">
        <v>364</v>
      </c>
      <c r="AP165" s="28">
        <v>0</v>
      </c>
      <c r="AQ165" s="34">
        <v>1</v>
      </c>
      <c r="AR165" s="34">
        <v>6826</v>
      </c>
      <c r="AS165" s="37">
        <v>5599</v>
      </c>
      <c r="AT165" s="34"/>
      <c r="AU165" s="34"/>
      <c r="AV165" s="36">
        <v>0</v>
      </c>
      <c r="AW165" s="36"/>
      <c r="AX165" s="36"/>
      <c r="AY165" s="36"/>
      <c r="AZ165" s="36"/>
      <c r="BA165" s="36">
        <v>1</v>
      </c>
      <c r="BB165" s="36">
        <v>94</v>
      </c>
      <c r="BC165" s="38"/>
      <c r="BD165" s="38"/>
      <c r="BE165" s="38" t="s">
        <v>511</v>
      </c>
      <c r="BF165" s="38">
        <v>1</v>
      </c>
    </row>
    <row r="166" spans="2:58" ht="12.75">
      <c r="B166" s="29">
        <v>38005</v>
      </c>
      <c r="C166" s="30">
        <v>9</v>
      </c>
      <c r="D166" s="31" t="s">
        <v>293</v>
      </c>
      <c r="E166" s="31" t="s">
        <v>291</v>
      </c>
      <c r="F166" s="32">
        <v>0</v>
      </c>
      <c r="G166" s="32">
        <v>0</v>
      </c>
      <c r="H166" s="28">
        <v>2</v>
      </c>
      <c r="I166" s="32">
        <v>0</v>
      </c>
      <c r="J166" s="33">
        <v>1388.57</v>
      </c>
      <c r="K166" s="34">
        <v>7198</v>
      </c>
      <c r="L166" s="34">
        <v>6964</v>
      </c>
      <c r="M166" s="34">
        <v>2235</v>
      </c>
      <c r="N166" s="34">
        <v>2587</v>
      </c>
      <c r="O166" s="40">
        <v>7.8</v>
      </c>
      <c r="P166" s="30">
        <v>8</v>
      </c>
      <c r="Q166" s="47">
        <v>13061</v>
      </c>
      <c r="R166" s="48">
        <v>15377</v>
      </c>
      <c r="S166" s="36">
        <v>1689</v>
      </c>
      <c r="T166" s="36">
        <v>2081</v>
      </c>
      <c r="U166" s="36">
        <v>39</v>
      </c>
      <c r="V166" s="36">
        <v>0</v>
      </c>
      <c r="W166" s="36">
        <v>0</v>
      </c>
      <c r="X166" s="36">
        <v>0</v>
      </c>
      <c r="Y166" s="36">
        <v>97</v>
      </c>
      <c r="Z166" s="36">
        <v>0</v>
      </c>
      <c r="AA166" s="36">
        <v>503</v>
      </c>
      <c r="AB166" s="36">
        <v>200</v>
      </c>
      <c r="AC166" s="36">
        <v>82</v>
      </c>
      <c r="AD166" s="36">
        <v>86</v>
      </c>
      <c r="AE166" s="36">
        <v>64</v>
      </c>
      <c r="AF166" s="36">
        <v>68</v>
      </c>
      <c r="AG166" s="36">
        <v>200</v>
      </c>
      <c r="AH166" s="36">
        <v>196</v>
      </c>
      <c r="AI166" s="36">
        <v>113</v>
      </c>
      <c r="AJ166" s="36">
        <v>152</v>
      </c>
      <c r="AK166" s="36">
        <v>591</v>
      </c>
      <c r="AL166" s="36">
        <v>1243</v>
      </c>
      <c r="AM166" s="36">
        <v>546</v>
      </c>
      <c r="AN166" s="36">
        <v>506</v>
      </c>
      <c r="AO166" s="36">
        <v>109</v>
      </c>
      <c r="AP166" s="28">
        <v>1</v>
      </c>
      <c r="AQ166" s="34"/>
      <c r="AR166" s="34"/>
      <c r="AS166" s="37">
        <v>2932</v>
      </c>
      <c r="AT166" s="34"/>
      <c r="AU166" s="34"/>
      <c r="AV166" s="36">
        <v>1</v>
      </c>
      <c r="AW166" s="36" t="s">
        <v>294</v>
      </c>
      <c r="AX166" s="36">
        <v>2980</v>
      </c>
      <c r="AY166" s="36">
        <v>1</v>
      </c>
      <c r="AZ166" s="36" t="s">
        <v>295</v>
      </c>
      <c r="BA166" s="36">
        <v>0</v>
      </c>
      <c r="BB166" s="36"/>
      <c r="BC166" s="38"/>
      <c r="BD166" s="38"/>
      <c r="BE166" s="38"/>
      <c r="BF166" s="38"/>
    </row>
    <row r="167" spans="2:58" ht="12.75">
      <c r="B167" s="29">
        <v>38007</v>
      </c>
      <c r="C167" s="30">
        <v>9</v>
      </c>
      <c r="D167" s="31" t="s">
        <v>296</v>
      </c>
      <c r="E167" s="31" t="s">
        <v>291</v>
      </c>
      <c r="F167" s="32">
        <v>0</v>
      </c>
      <c r="G167" s="32">
        <v>0</v>
      </c>
      <c r="H167" s="28">
        <v>2</v>
      </c>
      <c r="I167" s="32">
        <v>0</v>
      </c>
      <c r="J167" s="33">
        <v>1151.49</v>
      </c>
      <c r="K167" s="34">
        <v>1108</v>
      </c>
      <c r="L167" s="34">
        <v>888</v>
      </c>
      <c r="M167" s="34">
        <v>597</v>
      </c>
      <c r="N167" s="34">
        <v>508</v>
      </c>
      <c r="O167" s="40">
        <v>4.3</v>
      </c>
      <c r="P167" s="30">
        <v>3.8</v>
      </c>
      <c r="Q167" s="47">
        <v>11179</v>
      </c>
      <c r="R167" s="48">
        <v>18254</v>
      </c>
      <c r="S167" s="36">
        <v>458</v>
      </c>
      <c r="T167" s="36">
        <v>380</v>
      </c>
      <c r="U167" s="36">
        <v>0</v>
      </c>
      <c r="V167" s="36">
        <v>0</v>
      </c>
      <c r="W167" s="36">
        <v>138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10</v>
      </c>
      <c r="AD167" s="36">
        <v>0</v>
      </c>
      <c r="AE167" s="36">
        <v>0</v>
      </c>
      <c r="AF167" s="36">
        <v>0</v>
      </c>
      <c r="AG167" s="36">
        <v>56</v>
      </c>
      <c r="AH167" s="36">
        <v>0</v>
      </c>
      <c r="AI167" s="36">
        <v>0</v>
      </c>
      <c r="AJ167" s="36">
        <v>0</v>
      </c>
      <c r="AK167" s="36">
        <v>182</v>
      </c>
      <c r="AL167" s="36">
        <v>0</v>
      </c>
      <c r="AM167" s="36">
        <v>139</v>
      </c>
      <c r="AN167" s="36">
        <v>128</v>
      </c>
      <c r="AO167" s="36">
        <v>29</v>
      </c>
      <c r="AP167" s="28">
        <v>0</v>
      </c>
      <c r="AQ167" s="34"/>
      <c r="AR167" s="34"/>
      <c r="AS167" s="42">
        <v>529</v>
      </c>
      <c r="AT167" s="34"/>
      <c r="AU167" s="34"/>
      <c r="AV167" s="36">
        <v>0</v>
      </c>
      <c r="AW167" s="36"/>
      <c r="AX167" s="36"/>
      <c r="AY167" s="36"/>
      <c r="AZ167" s="36"/>
      <c r="BA167" s="36">
        <v>1</v>
      </c>
      <c r="BB167" s="36">
        <v>94</v>
      </c>
      <c r="BC167" s="38"/>
      <c r="BD167" s="38"/>
      <c r="BE167" s="38"/>
      <c r="BF167" s="38"/>
    </row>
    <row r="168" spans="2:58" ht="12.75">
      <c r="B168" s="29">
        <v>38009</v>
      </c>
      <c r="C168" s="30">
        <v>7</v>
      </c>
      <c r="D168" s="31" t="s">
        <v>297</v>
      </c>
      <c r="E168" s="31" t="s">
        <v>291</v>
      </c>
      <c r="F168" s="32">
        <v>0</v>
      </c>
      <c r="G168" s="32">
        <v>0</v>
      </c>
      <c r="H168" s="28">
        <v>2</v>
      </c>
      <c r="I168" s="32">
        <v>0</v>
      </c>
      <c r="J168" s="33">
        <v>1668.67</v>
      </c>
      <c r="K168" s="34">
        <v>8011</v>
      </c>
      <c r="L168" s="34">
        <v>7149</v>
      </c>
      <c r="M168" s="34">
        <v>2885</v>
      </c>
      <c r="N168" s="34">
        <v>3300</v>
      </c>
      <c r="O168" s="40">
        <v>4</v>
      </c>
      <c r="P168" s="30">
        <v>4</v>
      </c>
      <c r="Q168" s="47">
        <v>16115</v>
      </c>
      <c r="R168" s="48">
        <v>24460</v>
      </c>
      <c r="S168" s="36">
        <v>2203</v>
      </c>
      <c r="T168" s="36">
        <v>2658</v>
      </c>
      <c r="U168" s="36">
        <v>39</v>
      </c>
      <c r="V168" s="36">
        <v>0</v>
      </c>
      <c r="W168" s="36">
        <v>173</v>
      </c>
      <c r="X168" s="36">
        <v>107</v>
      </c>
      <c r="Y168" s="36">
        <v>102</v>
      </c>
      <c r="Z168" s="36">
        <v>0</v>
      </c>
      <c r="AA168" s="36">
        <v>58</v>
      </c>
      <c r="AB168" s="36">
        <v>77</v>
      </c>
      <c r="AC168" s="36">
        <v>135</v>
      </c>
      <c r="AD168" s="36">
        <v>187</v>
      </c>
      <c r="AE168" s="36">
        <v>168</v>
      </c>
      <c r="AF168" s="36">
        <v>153</v>
      </c>
      <c r="AG168" s="36">
        <v>512</v>
      </c>
      <c r="AH168" s="36">
        <v>629</v>
      </c>
      <c r="AI168" s="36">
        <v>180</v>
      </c>
      <c r="AJ168" s="36">
        <v>204</v>
      </c>
      <c r="AK168" s="36">
        <v>836</v>
      </c>
      <c r="AL168" s="36">
        <v>1074</v>
      </c>
      <c r="AM168" s="36">
        <v>682</v>
      </c>
      <c r="AN168" s="36">
        <v>642</v>
      </c>
      <c r="AO168" s="36">
        <v>265</v>
      </c>
      <c r="AP168" s="28">
        <v>0</v>
      </c>
      <c r="AQ168" s="34"/>
      <c r="AR168" s="34"/>
      <c r="AS168" s="39">
        <v>4409</v>
      </c>
      <c r="AT168" s="34"/>
      <c r="AU168" s="34"/>
      <c r="AV168" s="36">
        <v>0</v>
      </c>
      <c r="AW168" s="36"/>
      <c r="AX168" s="36"/>
      <c r="AY168" s="36"/>
      <c r="AZ168" s="36"/>
      <c r="BA168" s="36">
        <v>0</v>
      </c>
      <c r="BB168" s="36"/>
      <c r="BC168" s="38"/>
      <c r="BD168" s="38"/>
      <c r="BE168" s="38"/>
      <c r="BF168" s="38"/>
    </row>
    <row r="169" spans="2:58" ht="12.75">
      <c r="B169" s="29">
        <v>38011</v>
      </c>
      <c r="C169" s="30">
        <v>9</v>
      </c>
      <c r="D169" s="31" t="s">
        <v>298</v>
      </c>
      <c r="E169" s="31" t="s">
        <v>291</v>
      </c>
      <c r="F169" s="32">
        <v>0</v>
      </c>
      <c r="G169" s="32">
        <v>0</v>
      </c>
      <c r="H169" s="28">
        <v>2</v>
      </c>
      <c r="I169" s="32">
        <v>0</v>
      </c>
      <c r="J169" s="33">
        <v>1162.08</v>
      </c>
      <c r="K169" s="34">
        <v>3596</v>
      </c>
      <c r="L169" s="34">
        <v>3242</v>
      </c>
      <c r="M169" s="34">
        <v>1805</v>
      </c>
      <c r="N169" s="34">
        <v>1924</v>
      </c>
      <c r="O169" s="40">
        <v>1.6</v>
      </c>
      <c r="P169" s="30">
        <v>1.7</v>
      </c>
      <c r="Q169" s="47">
        <v>15976</v>
      </c>
      <c r="R169" s="48">
        <v>23930</v>
      </c>
      <c r="S169" s="36">
        <v>1516</v>
      </c>
      <c r="T169" s="36">
        <v>1646</v>
      </c>
      <c r="U169" s="36">
        <v>31</v>
      </c>
      <c r="V169" s="36">
        <v>0</v>
      </c>
      <c r="W169" s="36">
        <v>83</v>
      </c>
      <c r="X169" s="36">
        <v>78</v>
      </c>
      <c r="Y169" s="36">
        <v>94</v>
      </c>
      <c r="Z169" s="36">
        <v>0</v>
      </c>
      <c r="AA169" s="36">
        <v>61</v>
      </c>
      <c r="AB169" s="36">
        <v>48</v>
      </c>
      <c r="AC169" s="36">
        <v>61</v>
      </c>
      <c r="AD169" s="36">
        <v>93</v>
      </c>
      <c r="AE169" s="36">
        <v>160</v>
      </c>
      <c r="AF169" s="36">
        <v>171</v>
      </c>
      <c r="AG169" s="36">
        <v>352</v>
      </c>
      <c r="AH169" s="36">
        <v>397</v>
      </c>
      <c r="AI169" s="36">
        <v>152</v>
      </c>
      <c r="AJ169" s="36">
        <v>124</v>
      </c>
      <c r="AK169" s="36">
        <v>522</v>
      </c>
      <c r="AL169" s="36">
        <v>595</v>
      </c>
      <c r="AM169" s="36">
        <v>289</v>
      </c>
      <c r="AN169" s="36">
        <v>278</v>
      </c>
      <c r="AO169" s="36">
        <v>166</v>
      </c>
      <c r="AP169" s="28">
        <v>0</v>
      </c>
      <c r="AQ169" s="34"/>
      <c r="AR169" s="34"/>
      <c r="AS169" s="37">
        <v>1596</v>
      </c>
      <c r="AT169" s="34"/>
      <c r="AU169" s="34"/>
      <c r="AV169" s="36">
        <v>0</v>
      </c>
      <c r="AW169" s="36"/>
      <c r="AX169" s="36"/>
      <c r="AY169" s="36"/>
      <c r="AZ169" s="36"/>
      <c r="BA169" s="36">
        <v>0</v>
      </c>
      <c r="BB169" s="36"/>
      <c r="BC169" s="38"/>
      <c r="BD169" s="38"/>
      <c r="BE169" s="38"/>
      <c r="BF169" s="38"/>
    </row>
    <row r="170" spans="2:58" ht="12.75">
      <c r="B170" s="29">
        <v>38013</v>
      </c>
      <c r="C170" s="30">
        <v>9</v>
      </c>
      <c r="D170" s="31" t="s">
        <v>299</v>
      </c>
      <c r="E170" s="31" t="s">
        <v>291</v>
      </c>
      <c r="F170" s="32">
        <v>0</v>
      </c>
      <c r="G170" s="32">
        <v>0</v>
      </c>
      <c r="H170" s="28">
        <v>2</v>
      </c>
      <c r="I170" s="32">
        <v>0</v>
      </c>
      <c r="J170" s="33">
        <v>1103.6</v>
      </c>
      <c r="K170" s="34">
        <v>3002</v>
      </c>
      <c r="L170" s="34">
        <v>2242</v>
      </c>
      <c r="M170" s="34">
        <v>1047</v>
      </c>
      <c r="N170" s="34">
        <v>995</v>
      </c>
      <c r="O170" s="40">
        <v>2.4</v>
      </c>
      <c r="P170" s="30">
        <v>2.6</v>
      </c>
      <c r="Q170" s="47">
        <v>16495</v>
      </c>
      <c r="R170" s="48">
        <v>26601</v>
      </c>
      <c r="S170" s="36">
        <v>760</v>
      </c>
      <c r="T170" s="36">
        <v>742</v>
      </c>
      <c r="U170" s="36">
        <v>33</v>
      </c>
      <c r="V170" s="36">
        <v>0</v>
      </c>
      <c r="W170" s="36">
        <v>84</v>
      </c>
      <c r="X170" s="36">
        <v>57</v>
      </c>
      <c r="Y170" s="36">
        <v>35</v>
      </c>
      <c r="Z170" s="36">
        <v>0</v>
      </c>
      <c r="AA170" s="36">
        <v>25</v>
      </c>
      <c r="AB170" s="36">
        <v>0</v>
      </c>
      <c r="AC170" s="36">
        <v>138</v>
      </c>
      <c r="AD170" s="36">
        <v>141</v>
      </c>
      <c r="AE170" s="36">
        <v>57</v>
      </c>
      <c r="AF170" s="36">
        <v>69</v>
      </c>
      <c r="AG170" s="36">
        <v>180</v>
      </c>
      <c r="AH170" s="36">
        <v>146</v>
      </c>
      <c r="AI170" s="36">
        <v>55</v>
      </c>
      <c r="AJ170" s="36">
        <v>68</v>
      </c>
      <c r="AK170" s="36">
        <v>153</v>
      </c>
      <c r="AL170" s="36">
        <v>173</v>
      </c>
      <c r="AM170" s="36">
        <v>287</v>
      </c>
      <c r="AN170" s="36">
        <v>253</v>
      </c>
      <c r="AO170" s="36">
        <v>84</v>
      </c>
      <c r="AP170" s="28">
        <v>0</v>
      </c>
      <c r="AQ170" s="34"/>
      <c r="AR170" s="34"/>
      <c r="AS170" s="37">
        <v>1412</v>
      </c>
      <c r="AT170" s="34"/>
      <c r="AU170" s="34"/>
      <c r="AV170" s="36">
        <v>0</v>
      </c>
      <c r="AW170" s="36"/>
      <c r="AX170" s="36"/>
      <c r="AY170" s="36"/>
      <c r="AZ170" s="36"/>
      <c r="BA170" s="36">
        <v>0</v>
      </c>
      <c r="BB170" s="36"/>
      <c r="BC170" s="38"/>
      <c r="BD170" s="38"/>
      <c r="BE170" s="38"/>
      <c r="BF170" s="38"/>
    </row>
    <row r="171" spans="2:58" ht="12.75">
      <c r="B171" s="29">
        <v>38015</v>
      </c>
      <c r="C171" s="30">
        <v>3</v>
      </c>
      <c r="D171" s="31" t="s">
        <v>300</v>
      </c>
      <c r="E171" s="31" t="s">
        <v>291</v>
      </c>
      <c r="F171" s="32">
        <v>1</v>
      </c>
      <c r="G171" s="32">
        <v>0</v>
      </c>
      <c r="H171" s="28">
        <v>0</v>
      </c>
      <c r="I171" s="32">
        <v>0</v>
      </c>
      <c r="J171" s="33">
        <v>1633.18</v>
      </c>
      <c r="K171" s="34">
        <v>60131</v>
      </c>
      <c r="L171" s="34">
        <v>69416</v>
      </c>
      <c r="M171" s="34">
        <v>39953</v>
      </c>
      <c r="N171" s="34">
        <v>51624</v>
      </c>
      <c r="O171" s="40">
        <v>3.7</v>
      </c>
      <c r="P171" s="30">
        <v>2.2</v>
      </c>
      <c r="Q171" s="47">
        <v>17718</v>
      </c>
      <c r="R171" s="48">
        <v>26985</v>
      </c>
      <c r="S171" s="36">
        <v>32249</v>
      </c>
      <c r="T171" s="36">
        <v>42652</v>
      </c>
      <c r="U171" s="36">
        <v>224</v>
      </c>
      <c r="V171" s="36">
        <v>388</v>
      </c>
      <c r="W171" s="36">
        <v>192</v>
      </c>
      <c r="X171" s="36">
        <v>156</v>
      </c>
      <c r="Y171" s="36">
        <v>1859</v>
      </c>
      <c r="Z171" s="36">
        <v>3021</v>
      </c>
      <c r="AA171" s="36">
        <v>1532</v>
      </c>
      <c r="AB171" s="36">
        <v>2065</v>
      </c>
      <c r="AC171" s="36">
        <v>2425</v>
      </c>
      <c r="AD171" s="36">
        <v>2894</v>
      </c>
      <c r="AE171" s="36">
        <v>1854</v>
      </c>
      <c r="AF171" s="36">
        <v>2066</v>
      </c>
      <c r="AG171" s="36">
        <v>7819</v>
      </c>
      <c r="AH171" s="36">
        <v>9777</v>
      </c>
      <c r="AI171" s="36">
        <v>2560</v>
      </c>
      <c r="AJ171" s="36">
        <v>3590</v>
      </c>
      <c r="AK171" s="36">
        <v>13784</v>
      </c>
      <c r="AL171" s="36">
        <v>18695</v>
      </c>
      <c r="AM171" s="36">
        <v>7704</v>
      </c>
      <c r="AN171" s="36">
        <v>8972</v>
      </c>
      <c r="AO171" s="36">
        <v>2324</v>
      </c>
      <c r="AP171" s="28">
        <v>16</v>
      </c>
      <c r="AQ171" s="34">
        <v>1</v>
      </c>
      <c r="AR171" s="34">
        <v>55532</v>
      </c>
      <c r="AS171" s="37">
        <v>29003</v>
      </c>
      <c r="AT171" s="34"/>
      <c r="AU171" s="34"/>
      <c r="AV171" s="36">
        <v>0</v>
      </c>
      <c r="AW171" s="36"/>
      <c r="AX171" s="36"/>
      <c r="AY171" s="36">
        <v>1</v>
      </c>
      <c r="AZ171" s="36" t="s">
        <v>301</v>
      </c>
      <c r="BA171" s="36">
        <v>1</v>
      </c>
      <c r="BB171" s="36">
        <v>94</v>
      </c>
      <c r="BC171" s="38"/>
      <c r="BD171" s="38"/>
      <c r="BE171" s="38"/>
      <c r="BF171" s="38"/>
    </row>
    <row r="172" spans="2:58" ht="12.75">
      <c r="B172" s="29">
        <v>38017</v>
      </c>
      <c r="C172" s="30">
        <v>3</v>
      </c>
      <c r="D172" s="31" t="s">
        <v>94</v>
      </c>
      <c r="E172" s="31" t="s">
        <v>291</v>
      </c>
      <c r="F172" s="32">
        <v>1</v>
      </c>
      <c r="G172" s="32">
        <v>0</v>
      </c>
      <c r="H172" s="28">
        <v>0</v>
      </c>
      <c r="I172" s="32">
        <v>0</v>
      </c>
      <c r="J172" s="33">
        <v>1765.75</v>
      </c>
      <c r="K172" s="34">
        <v>102874</v>
      </c>
      <c r="L172" s="34">
        <v>123138</v>
      </c>
      <c r="M172" s="34">
        <v>73366</v>
      </c>
      <c r="N172" s="34">
        <v>99967</v>
      </c>
      <c r="O172" s="40">
        <v>3.1</v>
      </c>
      <c r="P172" s="30">
        <v>1.6</v>
      </c>
      <c r="Q172" s="47">
        <v>18145</v>
      </c>
      <c r="R172" s="48">
        <v>28689</v>
      </c>
      <c r="S172" s="36">
        <v>63050</v>
      </c>
      <c r="T172" s="36">
        <v>88488</v>
      </c>
      <c r="U172" s="36">
        <v>356</v>
      </c>
      <c r="V172" s="36">
        <v>0</v>
      </c>
      <c r="W172" s="36">
        <v>58</v>
      </c>
      <c r="X172" s="36">
        <v>0</v>
      </c>
      <c r="Y172" s="36">
        <v>4027</v>
      </c>
      <c r="Z172" s="36">
        <v>6588</v>
      </c>
      <c r="AA172" s="36">
        <v>4831</v>
      </c>
      <c r="AB172" s="36">
        <v>7281</v>
      </c>
      <c r="AC172" s="36">
        <v>4663</v>
      </c>
      <c r="AD172" s="36">
        <v>5476</v>
      </c>
      <c r="AE172" s="36">
        <v>6583</v>
      </c>
      <c r="AF172" s="36">
        <v>8243</v>
      </c>
      <c r="AG172" s="36">
        <v>13306</v>
      </c>
      <c r="AH172" s="36">
        <v>18319</v>
      </c>
      <c r="AI172" s="36">
        <v>6866</v>
      </c>
      <c r="AJ172" s="36">
        <v>9365</v>
      </c>
      <c r="AK172" s="36">
        <v>22360</v>
      </c>
      <c r="AL172" s="36">
        <v>32546</v>
      </c>
      <c r="AM172" s="36">
        <v>10316</v>
      </c>
      <c r="AN172" s="36">
        <v>11479</v>
      </c>
      <c r="AO172" s="36">
        <v>4173</v>
      </c>
      <c r="AP172" s="28">
        <v>38</v>
      </c>
      <c r="AQ172" s="34">
        <v>2</v>
      </c>
      <c r="AR172" s="34">
        <v>105539</v>
      </c>
      <c r="AS172" s="37">
        <v>53790</v>
      </c>
      <c r="AT172" s="34"/>
      <c r="AU172" s="34"/>
      <c r="AV172" s="36">
        <v>0</v>
      </c>
      <c r="AW172" s="36"/>
      <c r="AX172" s="36"/>
      <c r="AY172" s="36"/>
      <c r="AZ172" s="36"/>
      <c r="BA172" s="36">
        <v>2</v>
      </c>
      <c r="BB172" s="36" t="s">
        <v>302</v>
      </c>
      <c r="BC172" s="38">
        <v>1</v>
      </c>
      <c r="BD172" s="38" t="s">
        <v>303</v>
      </c>
      <c r="BE172" s="38"/>
      <c r="BF172" s="38"/>
    </row>
    <row r="173" spans="2:58" ht="12.75">
      <c r="B173" s="29">
        <v>38019</v>
      </c>
      <c r="C173" s="30">
        <v>9</v>
      </c>
      <c r="D173" s="31" t="s">
        <v>304</v>
      </c>
      <c r="E173" s="31" t="s">
        <v>291</v>
      </c>
      <c r="F173" s="32">
        <v>0</v>
      </c>
      <c r="G173" s="32">
        <v>0</v>
      </c>
      <c r="H173" s="28">
        <v>0</v>
      </c>
      <c r="I173" s="32">
        <v>0</v>
      </c>
      <c r="J173" s="33">
        <v>1489.08</v>
      </c>
      <c r="K173" s="34">
        <v>6064</v>
      </c>
      <c r="L173" s="34">
        <v>4831</v>
      </c>
      <c r="M173" s="34">
        <v>2302</v>
      </c>
      <c r="N173" s="34">
        <v>2514</v>
      </c>
      <c r="O173" s="40">
        <v>4</v>
      </c>
      <c r="P173" s="30">
        <v>3.2</v>
      </c>
      <c r="Q173" s="47">
        <v>14592</v>
      </c>
      <c r="R173" s="48">
        <v>29639</v>
      </c>
      <c r="S173" s="36">
        <v>1891</v>
      </c>
      <c r="T173" s="36">
        <v>2141</v>
      </c>
      <c r="U173" s="36">
        <v>53</v>
      </c>
      <c r="V173" s="36">
        <v>0</v>
      </c>
      <c r="W173" s="36">
        <v>0</v>
      </c>
      <c r="X173" s="36">
        <v>0</v>
      </c>
      <c r="Y173" s="36">
        <v>143</v>
      </c>
      <c r="Z173" s="36">
        <v>205</v>
      </c>
      <c r="AA173" s="36">
        <v>42</v>
      </c>
      <c r="AB173" s="36">
        <v>33</v>
      </c>
      <c r="AC173" s="36">
        <v>155</v>
      </c>
      <c r="AD173" s="36">
        <v>207</v>
      </c>
      <c r="AE173" s="36">
        <v>136</v>
      </c>
      <c r="AF173" s="36">
        <v>177</v>
      </c>
      <c r="AG173" s="36">
        <v>511</v>
      </c>
      <c r="AH173" s="36">
        <v>0</v>
      </c>
      <c r="AI173" s="36">
        <v>186</v>
      </c>
      <c r="AJ173" s="36">
        <v>235</v>
      </c>
      <c r="AK173" s="36">
        <v>665</v>
      </c>
      <c r="AL173" s="36">
        <v>757</v>
      </c>
      <c r="AM173" s="36">
        <v>411</v>
      </c>
      <c r="AN173" s="36">
        <v>373</v>
      </c>
      <c r="AO173" s="36">
        <v>183</v>
      </c>
      <c r="AP173" s="28">
        <v>0</v>
      </c>
      <c r="AQ173" s="34"/>
      <c r="AR173" s="34"/>
      <c r="AS173" s="37">
        <v>2725</v>
      </c>
      <c r="AT173" s="34"/>
      <c r="AU173" s="34"/>
      <c r="AV173" s="36">
        <v>0</v>
      </c>
      <c r="AW173" s="36"/>
      <c r="AX173" s="36"/>
      <c r="AY173" s="36"/>
      <c r="AZ173" s="36"/>
      <c r="BA173" s="36">
        <v>0</v>
      </c>
      <c r="BB173" s="36"/>
      <c r="BC173" s="38"/>
      <c r="BD173" s="38"/>
      <c r="BE173" s="38"/>
      <c r="BF173" s="38"/>
    </row>
    <row r="174" spans="2:58" ht="12.75">
      <c r="B174" s="29">
        <v>38021</v>
      </c>
      <c r="C174" s="30">
        <v>9</v>
      </c>
      <c r="D174" s="31" t="s">
        <v>305</v>
      </c>
      <c r="E174" s="31" t="s">
        <v>291</v>
      </c>
      <c r="F174" s="32">
        <v>0</v>
      </c>
      <c r="G174" s="32">
        <v>0</v>
      </c>
      <c r="H174" s="28">
        <v>0</v>
      </c>
      <c r="I174" s="32">
        <v>0</v>
      </c>
      <c r="J174" s="33">
        <v>1131.1</v>
      </c>
      <c r="K174" s="34">
        <v>6107</v>
      </c>
      <c r="L174" s="34">
        <v>5757</v>
      </c>
      <c r="M174" s="34">
        <v>2457</v>
      </c>
      <c r="N174" s="34">
        <v>2884</v>
      </c>
      <c r="O174" s="40">
        <v>2.5</v>
      </c>
      <c r="P174" s="30">
        <v>1.6</v>
      </c>
      <c r="Q174" s="47">
        <v>15249</v>
      </c>
      <c r="R174" s="48">
        <v>23182</v>
      </c>
      <c r="S174" s="36">
        <v>2022</v>
      </c>
      <c r="T174" s="36">
        <v>2512</v>
      </c>
      <c r="U174" s="36">
        <v>91</v>
      </c>
      <c r="V174" s="36">
        <v>127</v>
      </c>
      <c r="W174" s="36">
        <v>0</v>
      </c>
      <c r="X174" s="36">
        <v>0</v>
      </c>
      <c r="Y174" s="36">
        <v>86</v>
      </c>
      <c r="Z174" s="36">
        <v>137</v>
      </c>
      <c r="AA174" s="36">
        <v>102</v>
      </c>
      <c r="AB174" s="36">
        <v>244</v>
      </c>
      <c r="AC174" s="36">
        <v>91</v>
      </c>
      <c r="AD174" s="36">
        <v>121</v>
      </c>
      <c r="AE174" s="36">
        <v>195</v>
      </c>
      <c r="AF174" s="36">
        <v>225</v>
      </c>
      <c r="AG174" s="36">
        <v>514</v>
      </c>
      <c r="AH174" s="36">
        <v>519</v>
      </c>
      <c r="AI174" s="36">
        <v>135</v>
      </c>
      <c r="AJ174" s="36">
        <v>127</v>
      </c>
      <c r="AK174" s="36">
        <v>807</v>
      </c>
      <c r="AL174" s="36">
        <v>1012</v>
      </c>
      <c r="AM174" s="36">
        <v>435</v>
      </c>
      <c r="AN174" s="36">
        <v>372</v>
      </c>
      <c r="AO174" s="36">
        <v>204</v>
      </c>
      <c r="AP174" s="28">
        <v>1</v>
      </c>
      <c r="AQ174" s="34"/>
      <c r="AR174" s="34"/>
      <c r="AS174" s="37">
        <v>2656</v>
      </c>
      <c r="AT174" s="34"/>
      <c r="AU174" s="34"/>
      <c r="AV174" s="36">
        <v>0</v>
      </c>
      <c r="AW174" s="36"/>
      <c r="AX174" s="36"/>
      <c r="AY174" s="36"/>
      <c r="AZ174" s="36"/>
      <c r="BA174" s="36">
        <v>0</v>
      </c>
      <c r="BB174" s="36"/>
      <c r="BC174" s="38">
        <v>1</v>
      </c>
      <c r="BD174" s="38" t="s">
        <v>306</v>
      </c>
      <c r="BE174" s="38"/>
      <c r="BF174" s="38"/>
    </row>
    <row r="175" spans="2:58" ht="12.75">
      <c r="B175" s="29">
        <v>38023</v>
      </c>
      <c r="C175" s="30">
        <v>9</v>
      </c>
      <c r="D175" s="31" t="s">
        <v>307</v>
      </c>
      <c r="E175" s="31" t="s">
        <v>291</v>
      </c>
      <c r="F175" s="32">
        <v>0</v>
      </c>
      <c r="G175" s="32">
        <v>0</v>
      </c>
      <c r="H175" s="28">
        <v>0</v>
      </c>
      <c r="I175" s="32">
        <v>0</v>
      </c>
      <c r="J175" s="33">
        <v>1259.42</v>
      </c>
      <c r="K175" s="34">
        <v>2899</v>
      </c>
      <c r="L175" s="34">
        <v>2283</v>
      </c>
      <c r="M175" s="34">
        <v>1094</v>
      </c>
      <c r="N175" s="34">
        <v>1123</v>
      </c>
      <c r="O175" s="40">
        <v>1.7</v>
      </c>
      <c r="P175" s="30">
        <v>2.1</v>
      </c>
      <c r="Q175" s="47">
        <v>13947</v>
      </c>
      <c r="R175" s="48">
        <v>27312</v>
      </c>
      <c r="S175" s="36">
        <v>880</v>
      </c>
      <c r="T175" s="36">
        <v>941</v>
      </c>
      <c r="U175" s="36">
        <v>28</v>
      </c>
      <c r="V175" s="36">
        <v>0</v>
      </c>
      <c r="W175" s="36">
        <v>27</v>
      </c>
      <c r="X175" s="36">
        <v>14</v>
      </c>
      <c r="Y175" s="36">
        <v>45</v>
      </c>
      <c r="Z175" s="36">
        <v>0</v>
      </c>
      <c r="AA175" s="36">
        <v>12</v>
      </c>
      <c r="AB175" s="36">
        <v>0</v>
      </c>
      <c r="AC175" s="36">
        <v>19</v>
      </c>
      <c r="AD175" s="36">
        <v>37</v>
      </c>
      <c r="AE175" s="36">
        <v>48</v>
      </c>
      <c r="AF175" s="36">
        <v>58</v>
      </c>
      <c r="AG175" s="36">
        <v>208</v>
      </c>
      <c r="AH175" s="36">
        <v>168</v>
      </c>
      <c r="AI175" s="36">
        <v>93</v>
      </c>
      <c r="AJ175" s="36">
        <v>74</v>
      </c>
      <c r="AK175" s="36">
        <v>400</v>
      </c>
      <c r="AL175" s="36">
        <v>468</v>
      </c>
      <c r="AM175" s="36">
        <v>214</v>
      </c>
      <c r="AN175" s="36">
        <v>182</v>
      </c>
      <c r="AO175" s="36">
        <v>84</v>
      </c>
      <c r="AP175" s="28">
        <v>0</v>
      </c>
      <c r="AQ175" s="34"/>
      <c r="AR175" s="34"/>
      <c r="AS175" s="37">
        <v>1469</v>
      </c>
      <c r="AT175" s="34"/>
      <c r="AU175" s="34"/>
      <c r="AV175" s="36">
        <v>0</v>
      </c>
      <c r="AW175" s="36"/>
      <c r="AX175" s="36"/>
      <c r="AY175" s="36"/>
      <c r="AZ175" s="36"/>
      <c r="BA175" s="36">
        <v>0</v>
      </c>
      <c r="BB175" s="36"/>
      <c r="BC175" s="38"/>
      <c r="BD175" s="38"/>
      <c r="BE175" s="38"/>
      <c r="BF175" s="38"/>
    </row>
    <row r="176" spans="2:58" ht="12.75">
      <c r="B176" s="29">
        <v>38025</v>
      </c>
      <c r="C176" s="30">
        <v>9</v>
      </c>
      <c r="D176" s="31" t="s">
        <v>308</v>
      </c>
      <c r="E176" s="31" t="s">
        <v>291</v>
      </c>
      <c r="F176" s="32">
        <v>0</v>
      </c>
      <c r="G176" s="32">
        <v>0</v>
      </c>
      <c r="H176" s="28">
        <v>2</v>
      </c>
      <c r="I176" s="32">
        <v>0</v>
      </c>
      <c r="J176" s="33">
        <v>2010</v>
      </c>
      <c r="K176" s="34">
        <v>4005</v>
      </c>
      <c r="L176" s="34">
        <v>3600</v>
      </c>
      <c r="M176" s="34">
        <v>992</v>
      </c>
      <c r="N176" s="34">
        <v>1203</v>
      </c>
      <c r="O176" s="40">
        <v>2.1</v>
      </c>
      <c r="P176" s="30">
        <v>3.6</v>
      </c>
      <c r="Q176" s="47">
        <v>10021</v>
      </c>
      <c r="R176" s="48">
        <v>17435</v>
      </c>
      <c r="S176" s="36">
        <v>695</v>
      </c>
      <c r="T176" s="36">
        <v>916</v>
      </c>
      <c r="U176" s="36">
        <v>30</v>
      </c>
      <c r="V176" s="36">
        <v>0</v>
      </c>
      <c r="W176" s="36">
        <v>59</v>
      </c>
      <c r="X176" s="36">
        <v>0</v>
      </c>
      <c r="Y176" s="36">
        <v>59</v>
      </c>
      <c r="Z176" s="36">
        <v>44</v>
      </c>
      <c r="AA176" s="36">
        <v>39</v>
      </c>
      <c r="AB176" s="36">
        <v>0</v>
      </c>
      <c r="AC176" s="36">
        <v>41</v>
      </c>
      <c r="AD176" s="36">
        <v>44</v>
      </c>
      <c r="AE176" s="36">
        <v>60</v>
      </c>
      <c r="AF176" s="36">
        <v>68</v>
      </c>
      <c r="AG176" s="36">
        <v>137</v>
      </c>
      <c r="AH176" s="36">
        <v>173</v>
      </c>
      <c r="AI176" s="36">
        <v>47</v>
      </c>
      <c r="AJ176" s="36">
        <v>113</v>
      </c>
      <c r="AK176" s="36">
        <v>223</v>
      </c>
      <c r="AL176" s="36">
        <v>0</v>
      </c>
      <c r="AM176" s="36">
        <v>297</v>
      </c>
      <c r="AN176" s="36">
        <v>287</v>
      </c>
      <c r="AO176" s="36">
        <v>81</v>
      </c>
      <c r="AP176" s="28">
        <v>0</v>
      </c>
      <c r="AQ176" s="34"/>
      <c r="AR176" s="34"/>
      <c r="AS176" s="37">
        <v>1965</v>
      </c>
      <c r="AT176" s="34"/>
      <c r="AU176" s="34"/>
      <c r="AV176" s="36">
        <v>1</v>
      </c>
      <c r="AW176" s="36" t="s">
        <v>309</v>
      </c>
      <c r="AX176" s="36">
        <v>390</v>
      </c>
      <c r="AY176" s="36"/>
      <c r="AZ176" s="36"/>
      <c r="BA176" s="36">
        <v>0</v>
      </c>
      <c r="BB176" s="36"/>
      <c r="BC176" s="38"/>
      <c r="BD176" s="38"/>
      <c r="BE176" s="38"/>
      <c r="BF176" s="38"/>
    </row>
    <row r="177" spans="2:58" ht="12.75">
      <c r="B177" s="29">
        <v>38027</v>
      </c>
      <c r="C177" s="30">
        <v>9</v>
      </c>
      <c r="D177" s="31" t="s">
        <v>310</v>
      </c>
      <c r="E177" s="31" t="s">
        <v>291</v>
      </c>
      <c r="F177" s="32">
        <v>0</v>
      </c>
      <c r="G177" s="32">
        <v>2</v>
      </c>
      <c r="H177" s="28">
        <v>0</v>
      </c>
      <c r="I177" s="32">
        <v>0</v>
      </c>
      <c r="J177" s="33">
        <v>632.09</v>
      </c>
      <c r="K177" s="34">
        <v>2951</v>
      </c>
      <c r="L177" s="34">
        <v>2757</v>
      </c>
      <c r="M177" s="34">
        <v>1038</v>
      </c>
      <c r="N177" s="34">
        <v>1185</v>
      </c>
      <c r="O177" s="40">
        <v>6.3</v>
      </c>
      <c r="P177" s="30">
        <v>5</v>
      </c>
      <c r="Q177" s="47">
        <v>16264</v>
      </c>
      <c r="R177" s="48">
        <v>19099</v>
      </c>
      <c r="S177" s="36">
        <v>797</v>
      </c>
      <c r="T177" s="36">
        <v>959</v>
      </c>
      <c r="U177" s="36">
        <v>13</v>
      </c>
      <c r="V177" s="36">
        <v>0</v>
      </c>
      <c r="W177" s="36">
        <v>0</v>
      </c>
      <c r="X177" s="36">
        <v>0</v>
      </c>
      <c r="Y177" s="36">
        <v>0</v>
      </c>
      <c r="Z177" s="36">
        <v>99</v>
      </c>
      <c r="AA177" s="36">
        <v>18</v>
      </c>
      <c r="AB177" s="36">
        <v>0</v>
      </c>
      <c r="AC177" s="36">
        <v>58</v>
      </c>
      <c r="AD177" s="36">
        <v>0</v>
      </c>
      <c r="AE177" s="36">
        <v>39</v>
      </c>
      <c r="AF177" s="36">
        <v>43</v>
      </c>
      <c r="AG177" s="36">
        <v>144</v>
      </c>
      <c r="AH177" s="36">
        <v>157</v>
      </c>
      <c r="AI177" s="36">
        <v>88</v>
      </c>
      <c r="AJ177" s="36">
        <v>87</v>
      </c>
      <c r="AK177" s="36">
        <v>355</v>
      </c>
      <c r="AL177" s="36">
        <v>372</v>
      </c>
      <c r="AM177" s="36">
        <v>241</v>
      </c>
      <c r="AN177" s="36">
        <v>226</v>
      </c>
      <c r="AO177" s="36">
        <v>81</v>
      </c>
      <c r="AP177" s="28">
        <v>0</v>
      </c>
      <c r="AQ177" s="34"/>
      <c r="AR177" s="34"/>
      <c r="AS177" s="39">
        <v>1418</v>
      </c>
      <c r="AT177" s="34"/>
      <c r="AU177" s="34"/>
      <c r="AV177" s="36">
        <v>1</v>
      </c>
      <c r="AW177" s="36" t="s">
        <v>294</v>
      </c>
      <c r="AX177" s="36">
        <v>51</v>
      </c>
      <c r="AY177" s="36"/>
      <c r="AZ177" s="36"/>
      <c r="BA177" s="36">
        <v>0</v>
      </c>
      <c r="BB177" s="36"/>
      <c r="BC177" s="38">
        <v>1</v>
      </c>
      <c r="BD177" s="38" t="s">
        <v>311</v>
      </c>
      <c r="BE177" s="38"/>
      <c r="BF177" s="38"/>
    </row>
    <row r="178" spans="2:58" ht="12.75">
      <c r="B178" s="29">
        <v>38029</v>
      </c>
      <c r="C178" s="30">
        <v>8</v>
      </c>
      <c r="D178" s="31" t="s">
        <v>312</v>
      </c>
      <c r="E178" s="31" t="s">
        <v>291</v>
      </c>
      <c r="F178" s="32">
        <v>0</v>
      </c>
      <c r="G178" s="32">
        <v>0</v>
      </c>
      <c r="H178" s="28">
        <v>0</v>
      </c>
      <c r="I178" s="32">
        <v>1</v>
      </c>
      <c r="J178" s="33">
        <v>1509.99</v>
      </c>
      <c r="K178" s="34">
        <v>4830</v>
      </c>
      <c r="L178" s="34">
        <v>4331</v>
      </c>
      <c r="M178" s="34">
        <v>1461</v>
      </c>
      <c r="N178" s="34">
        <v>1852</v>
      </c>
      <c r="O178" s="40">
        <v>3.2</v>
      </c>
      <c r="P178" s="30">
        <v>4.4</v>
      </c>
      <c r="Q178" s="47">
        <v>10811</v>
      </c>
      <c r="R178" s="48">
        <v>20736</v>
      </c>
      <c r="S178" s="36">
        <v>1099</v>
      </c>
      <c r="T178" s="36">
        <v>1541</v>
      </c>
      <c r="U178" s="36">
        <v>14</v>
      </c>
      <c r="V178" s="36">
        <v>0</v>
      </c>
      <c r="W178" s="36">
        <v>0</v>
      </c>
      <c r="X178" s="36">
        <v>0</v>
      </c>
      <c r="Y178" s="36">
        <v>104</v>
      </c>
      <c r="Z178" s="36">
        <v>139</v>
      </c>
      <c r="AA178" s="36">
        <v>41</v>
      </c>
      <c r="AB178" s="36">
        <v>36</v>
      </c>
      <c r="AC178" s="36">
        <v>127</v>
      </c>
      <c r="AD178" s="36">
        <v>263</v>
      </c>
      <c r="AE178" s="36">
        <v>103</v>
      </c>
      <c r="AF178" s="36">
        <v>132</v>
      </c>
      <c r="AG178" s="36">
        <v>222</v>
      </c>
      <c r="AH178" s="36">
        <v>312</v>
      </c>
      <c r="AI178" s="36">
        <v>77</v>
      </c>
      <c r="AJ178" s="36">
        <v>0</v>
      </c>
      <c r="AK178" s="36">
        <v>407</v>
      </c>
      <c r="AL178" s="36">
        <v>525</v>
      </c>
      <c r="AM178" s="36">
        <v>362</v>
      </c>
      <c r="AN178" s="36">
        <v>311</v>
      </c>
      <c r="AO178" s="36">
        <v>142</v>
      </c>
      <c r="AP178" s="28">
        <v>0</v>
      </c>
      <c r="AQ178" s="34"/>
      <c r="AR178" s="34"/>
      <c r="AS178" s="37">
        <v>2168</v>
      </c>
      <c r="AT178" s="34"/>
      <c r="AU178" s="34"/>
      <c r="AV178" s="36">
        <v>0</v>
      </c>
      <c r="AW178" s="36"/>
      <c r="AX178" s="36"/>
      <c r="AY178" s="36"/>
      <c r="AZ178" s="36"/>
      <c r="BA178" s="36">
        <v>0</v>
      </c>
      <c r="BB178" s="36"/>
      <c r="BC178" s="38"/>
      <c r="BD178" s="38"/>
      <c r="BE178" s="38"/>
      <c r="BF178" s="38"/>
    </row>
    <row r="179" spans="2:58" ht="12.75">
      <c r="B179" s="29">
        <v>38031</v>
      </c>
      <c r="C179" s="30">
        <v>9</v>
      </c>
      <c r="D179" s="31" t="s">
        <v>313</v>
      </c>
      <c r="E179" s="31" t="s">
        <v>291</v>
      </c>
      <c r="F179" s="32">
        <v>0</v>
      </c>
      <c r="G179" s="32">
        <v>0</v>
      </c>
      <c r="H179" s="28">
        <v>0</v>
      </c>
      <c r="I179" s="32">
        <v>0</v>
      </c>
      <c r="J179" s="33">
        <v>635.27</v>
      </c>
      <c r="K179" s="34">
        <v>3983</v>
      </c>
      <c r="L179" s="34">
        <v>3759</v>
      </c>
      <c r="M179" s="34">
        <v>1751</v>
      </c>
      <c r="N179" s="34">
        <v>2360</v>
      </c>
      <c r="O179" s="40">
        <v>3.5</v>
      </c>
      <c r="P179" s="30">
        <v>2.8</v>
      </c>
      <c r="Q179" s="47">
        <v>16633</v>
      </c>
      <c r="R179" s="48">
        <v>24857</v>
      </c>
      <c r="S179" s="36">
        <v>1422</v>
      </c>
      <c r="T179" s="36">
        <v>2068</v>
      </c>
      <c r="U179" s="36">
        <v>37</v>
      </c>
      <c r="V179" s="36">
        <v>0</v>
      </c>
      <c r="W179" s="36">
        <v>0</v>
      </c>
      <c r="X179" s="36">
        <v>0</v>
      </c>
      <c r="Y179" s="36">
        <v>81</v>
      </c>
      <c r="Z179" s="36">
        <v>0</v>
      </c>
      <c r="AA179" s="36">
        <v>31</v>
      </c>
      <c r="AB179" s="36">
        <v>0</v>
      </c>
      <c r="AC179" s="36">
        <v>99</v>
      </c>
      <c r="AD179" s="36">
        <v>128</v>
      </c>
      <c r="AE179" s="36">
        <v>171</v>
      </c>
      <c r="AF179" s="36">
        <v>126</v>
      </c>
      <c r="AG179" s="36">
        <v>340</v>
      </c>
      <c r="AH179" s="36">
        <v>416</v>
      </c>
      <c r="AI179" s="36">
        <v>107</v>
      </c>
      <c r="AJ179" s="36">
        <v>107</v>
      </c>
      <c r="AK179" s="36">
        <v>556</v>
      </c>
      <c r="AL179" s="36">
        <v>656</v>
      </c>
      <c r="AM179" s="36">
        <v>329</v>
      </c>
      <c r="AN179" s="36">
        <v>292</v>
      </c>
      <c r="AO179" s="36">
        <v>156</v>
      </c>
      <c r="AP179" s="28">
        <v>1</v>
      </c>
      <c r="AQ179" s="34"/>
      <c r="AR179" s="34"/>
      <c r="AS179" s="37">
        <v>1793</v>
      </c>
      <c r="AT179" s="34"/>
      <c r="AU179" s="34"/>
      <c r="AV179" s="36">
        <v>0</v>
      </c>
      <c r="AW179" s="36"/>
      <c r="AX179" s="36"/>
      <c r="AY179" s="36"/>
      <c r="AZ179" s="36"/>
      <c r="BA179" s="36">
        <v>0</v>
      </c>
      <c r="BB179" s="36"/>
      <c r="BC179" s="38"/>
      <c r="BD179" s="38"/>
      <c r="BE179" s="38"/>
      <c r="BF179" s="38"/>
    </row>
    <row r="180" spans="2:58" ht="12.75">
      <c r="B180" s="29">
        <v>38033</v>
      </c>
      <c r="C180" s="30">
        <v>9</v>
      </c>
      <c r="D180" s="31" t="s">
        <v>238</v>
      </c>
      <c r="E180" s="31" t="s">
        <v>291</v>
      </c>
      <c r="F180" s="32">
        <v>0</v>
      </c>
      <c r="G180" s="32">
        <v>2</v>
      </c>
      <c r="H180" s="28">
        <v>2</v>
      </c>
      <c r="I180" s="32">
        <v>0</v>
      </c>
      <c r="J180" s="33">
        <v>1002.03</v>
      </c>
      <c r="K180" s="34">
        <v>2108</v>
      </c>
      <c r="L180" s="34">
        <v>1924</v>
      </c>
      <c r="M180" s="34">
        <v>966</v>
      </c>
      <c r="N180" s="34">
        <v>944</v>
      </c>
      <c r="O180" s="40">
        <v>2.3</v>
      </c>
      <c r="P180" s="30">
        <v>3.4</v>
      </c>
      <c r="Q180" s="47">
        <v>14083</v>
      </c>
      <c r="R180" s="48">
        <v>17891</v>
      </c>
      <c r="S180" s="36">
        <v>779</v>
      </c>
      <c r="T180" s="36">
        <v>751</v>
      </c>
      <c r="U180" s="36">
        <v>0</v>
      </c>
      <c r="V180" s="36">
        <v>0</v>
      </c>
      <c r="W180" s="36">
        <v>0</v>
      </c>
      <c r="X180" s="36">
        <v>0</v>
      </c>
      <c r="Y180" s="36">
        <v>55</v>
      </c>
      <c r="Z180" s="36">
        <v>34</v>
      </c>
      <c r="AA180" s="36">
        <v>30</v>
      </c>
      <c r="AB180" s="36">
        <v>0</v>
      </c>
      <c r="AC180" s="36">
        <v>55</v>
      </c>
      <c r="AD180" s="36">
        <v>40</v>
      </c>
      <c r="AE180" s="36">
        <v>70</v>
      </c>
      <c r="AF180" s="36">
        <v>109</v>
      </c>
      <c r="AG180" s="36">
        <v>185</v>
      </c>
      <c r="AH180" s="36">
        <v>169</v>
      </c>
      <c r="AI180" s="36">
        <v>70</v>
      </c>
      <c r="AJ180" s="36">
        <v>58</v>
      </c>
      <c r="AK180" s="36">
        <v>264</v>
      </c>
      <c r="AL180" s="36">
        <v>296</v>
      </c>
      <c r="AM180" s="36">
        <v>187</v>
      </c>
      <c r="AN180" s="36">
        <v>193</v>
      </c>
      <c r="AO180" s="36">
        <v>70</v>
      </c>
      <c r="AP180" s="28">
        <v>0</v>
      </c>
      <c r="AQ180" s="34"/>
      <c r="AR180" s="34"/>
      <c r="AS180" s="42">
        <v>973</v>
      </c>
      <c r="AT180" s="34"/>
      <c r="AU180" s="34"/>
      <c r="AV180" s="36">
        <v>0</v>
      </c>
      <c r="AW180" s="36"/>
      <c r="AX180" s="36"/>
      <c r="AY180" s="36"/>
      <c r="AZ180" s="36"/>
      <c r="BA180" s="36">
        <v>1</v>
      </c>
      <c r="BB180" s="36">
        <v>94</v>
      </c>
      <c r="BC180" s="38">
        <v>1</v>
      </c>
      <c r="BD180" s="38" t="s">
        <v>314</v>
      </c>
      <c r="BE180" s="38"/>
      <c r="BF180" s="38"/>
    </row>
    <row r="181" spans="2:58" ht="12.75">
      <c r="B181" s="29">
        <v>38035</v>
      </c>
      <c r="C181" s="30">
        <v>3</v>
      </c>
      <c r="D181" s="31" t="s">
        <v>315</v>
      </c>
      <c r="E181" s="31" t="s">
        <v>291</v>
      </c>
      <c r="F181" s="32">
        <v>1</v>
      </c>
      <c r="G181" s="32">
        <v>0</v>
      </c>
      <c r="H181" s="28">
        <v>0</v>
      </c>
      <c r="I181" s="32">
        <v>0</v>
      </c>
      <c r="J181" s="33">
        <v>1437.89</v>
      </c>
      <c r="K181" s="34">
        <v>70683</v>
      </c>
      <c r="L181" s="34">
        <v>66109</v>
      </c>
      <c r="M181" s="34">
        <v>42414</v>
      </c>
      <c r="N181" s="34">
        <v>47648</v>
      </c>
      <c r="O181" s="40">
        <v>4.5</v>
      </c>
      <c r="P181" s="30">
        <v>2.7</v>
      </c>
      <c r="Q181" s="47">
        <v>15810</v>
      </c>
      <c r="R181" s="48">
        <v>24634</v>
      </c>
      <c r="S181" s="36">
        <v>27920</v>
      </c>
      <c r="T181" s="36">
        <v>34912</v>
      </c>
      <c r="U181" s="36">
        <v>307</v>
      </c>
      <c r="V181" s="36">
        <v>0</v>
      </c>
      <c r="W181" s="36">
        <v>87</v>
      </c>
      <c r="X181" s="36">
        <v>0</v>
      </c>
      <c r="Y181" s="36">
        <v>1643</v>
      </c>
      <c r="Z181" s="36">
        <v>3425</v>
      </c>
      <c r="AA181" s="36">
        <v>1622</v>
      </c>
      <c r="AB181" s="36">
        <v>2118</v>
      </c>
      <c r="AC181" s="36">
        <v>1923</v>
      </c>
      <c r="AD181" s="36">
        <v>1981</v>
      </c>
      <c r="AE181" s="36">
        <v>1695</v>
      </c>
      <c r="AF181" s="36">
        <v>1969</v>
      </c>
      <c r="AG181" s="36">
        <v>8566</v>
      </c>
      <c r="AH181" s="36">
        <v>9536</v>
      </c>
      <c r="AI181" s="36">
        <v>1937</v>
      </c>
      <c r="AJ181" s="36">
        <v>1979</v>
      </c>
      <c r="AK181" s="36">
        <v>10140</v>
      </c>
      <c r="AL181" s="36">
        <v>13226</v>
      </c>
      <c r="AM181" s="36">
        <v>14494</v>
      </c>
      <c r="AN181" s="36">
        <v>12736</v>
      </c>
      <c r="AO181" s="36">
        <v>1739</v>
      </c>
      <c r="AP181" s="28">
        <v>7</v>
      </c>
      <c r="AQ181" s="34">
        <v>1</v>
      </c>
      <c r="AR181" s="34">
        <v>49321</v>
      </c>
      <c r="AS181" s="37">
        <v>27373</v>
      </c>
      <c r="AT181" s="34"/>
      <c r="AU181" s="34"/>
      <c r="AV181" s="36">
        <v>0</v>
      </c>
      <c r="AW181" s="36"/>
      <c r="AX181" s="36"/>
      <c r="AY181" s="36"/>
      <c r="AZ181" s="36"/>
      <c r="BA181" s="36">
        <v>0</v>
      </c>
      <c r="BB181" s="36"/>
      <c r="BC181" s="38"/>
      <c r="BD181" s="38"/>
      <c r="BE181" s="38"/>
      <c r="BF181" s="38"/>
    </row>
    <row r="182" spans="2:58" ht="12.75">
      <c r="B182" s="29">
        <v>38037</v>
      </c>
      <c r="C182" s="30">
        <v>8</v>
      </c>
      <c r="D182" s="31" t="s">
        <v>124</v>
      </c>
      <c r="E182" s="31" t="s">
        <v>291</v>
      </c>
      <c r="F182" s="32">
        <v>0</v>
      </c>
      <c r="G182" s="32">
        <v>0</v>
      </c>
      <c r="H182" s="28">
        <v>0</v>
      </c>
      <c r="I182" s="32">
        <v>1</v>
      </c>
      <c r="J182" s="33">
        <v>1659.57</v>
      </c>
      <c r="K182" s="34">
        <v>3549</v>
      </c>
      <c r="L182" s="34">
        <v>2841</v>
      </c>
      <c r="M182" s="34">
        <v>953</v>
      </c>
      <c r="N182" s="34">
        <v>1035</v>
      </c>
      <c r="O182" s="40">
        <v>1.4</v>
      </c>
      <c r="P182" s="30">
        <v>2.8</v>
      </c>
      <c r="Q182" s="47">
        <v>8619</v>
      </c>
      <c r="R182" s="48">
        <v>17914</v>
      </c>
      <c r="S182" s="36">
        <v>717</v>
      </c>
      <c r="T182" s="36">
        <v>812</v>
      </c>
      <c r="U182" s="36">
        <v>18</v>
      </c>
      <c r="V182" s="36">
        <v>0</v>
      </c>
      <c r="W182" s="36">
        <v>0</v>
      </c>
      <c r="X182" s="36">
        <v>0</v>
      </c>
      <c r="Y182" s="36">
        <v>59</v>
      </c>
      <c r="Z182" s="36">
        <v>0</v>
      </c>
      <c r="AA182" s="36">
        <v>17</v>
      </c>
      <c r="AB182" s="36">
        <v>38</v>
      </c>
      <c r="AC182" s="36">
        <v>80</v>
      </c>
      <c r="AD182" s="36">
        <v>78</v>
      </c>
      <c r="AE182" s="36">
        <v>50</v>
      </c>
      <c r="AF182" s="36">
        <v>61</v>
      </c>
      <c r="AG182" s="36">
        <v>163</v>
      </c>
      <c r="AH182" s="36">
        <v>138</v>
      </c>
      <c r="AI182" s="36">
        <v>55</v>
      </c>
      <c r="AJ182" s="36">
        <v>81</v>
      </c>
      <c r="AK182" s="36">
        <v>275</v>
      </c>
      <c r="AL182" s="36">
        <v>327</v>
      </c>
      <c r="AM182" s="36">
        <v>236</v>
      </c>
      <c r="AN182" s="36">
        <v>223</v>
      </c>
      <c r="AO182" s="36">
        <v>82</v>
      </c>
      <c r="AP182" s="28">
        <v>0</v>
      </c>
      <c r="AQ182" s="34"/>
      <c r="AR182" s="34"/>
      <c r="AS182" s="37">
        <v>1722</v>
      </c>
      <c r="AT182" s="34"/>
      <c r="AU182" s="34"/>
      <c r="AV182" s="36">
        <v>0</v>
      </c>
      <c r="AW182" s="36"/>
      <c r="AX182" s="36"/>
      <c r="AY182" s="36"/>
      <c r="AZ182" s="36"/>
      <c r="BA182" s="36">
        <v>1</v>
      </c>
      <c r="BB182" s="36">
        <v>29</v>
      </c>
      <c r="BC182" s="38"/>
      <c r="BD182" s="38"/>
      <c r="BE182" s="38"/>
      <c r="BF182" s="38"/>
    </row>
    <row r="183" spans="2:58" ht="12.75">
      <c r="B183" s="29">
        <v>38039</v>
      </c>
      <c r="C183" s="30">
        <v>9</v>
      </c>
      <c r="D183" s="31" t="s">
        <v>316</v>
      </c>
      <c r="E183" s="31" t="s">
        <v>291</v>
      </c>
      <c r="F183" s="32">
        <v>0</v>
      </c>
      <c r="G183" s="32">
        <v>2</v>
      </c>
      <c r="H183" s="28">
        <v>2</v>
      </c>
      <c r="I183" s="32">
        <v>0</v>
      </c>
      <c r="J183" s="33">
        <v>708.54</v>
      </c>
      <c r="K183" s="34">
        <v>3303</v>
      </c>
      <c r="L183" s="34">
        <v>2754</v>
      </c>
      <c r="M183" s="34">
        <v>1202</v>
      </c>
      <c r="N183" s="34">
        <v>1442</v>
      </c>
      <c r="O183" s="40">
        <v>2.1</v>
      </c>
      <c r="P183" s="30">
        <v>2</v>
      </c>
      <c r="Q183" s="47">
        <v>16927</v>
      </c>
      <c r="R183" s="48">
        <v>24109</v>
      </c>
      <c r="S183" s="36">
        <v>982</v>
      </c>
      <c r="T183" s="36">
        <v>1239</v>
      </c>
      <c r="U183" s="36">
        <v>47</v>
      </c>
      <c r="V183" s="36">
        <v>96</v>
      </c>
      <c r="W183" s="36">
        <v>0</v>
      </c>
      <c r="X183" s="36">
        <v>0</v>
      </c>
      <c r="Y183" s="36">
        <v>46</v>
      </c>
      <c r="Z183" s="36">
        <v>52</v>
      </c>
      <c r="AA183" s="36">
        <v>101</v>
      </c>
      <c r="AB183" s="36">
        <v>114</v>
      </c>
      <c r="AC183" s="36">
        <v>74</v>
      </c>
      <c r="AD183" s="36">
        <v>93</v>
      </c>
      <c r="AE183" s="36">
        <v>108</v>
      </c>
      <c r="AF183" s="36">
        <v>142</v>
      </c>
      <c r="AG183" s="36">
        <v>193</v>
      </c>
      <c r="AH183" s="36">
        <v>219</v>
      </c>
      <c r="AI183" s="36">
        <v>80</v>
      </c>
      <c r="AJ183" s="36">
        <v>78</v>
      </c>
      <c r="AK183" s="36">
        <v>329</v>
      </c>
      <c r="AL183" s="36">
        <v>439</v>
      </c>
      <c r="AM183" s="36">
        <v>220</v>
      </c>
      <c r="AN183" s="36">
        <v>203</v>
      </c>
      <c r="AO183" s="36">
        <v>111</v>
      </c>
      <c r="AP183" s="28">
        <v>0</v>
      </c>
      <c r="AQ183" s="34"/>
      <c r="AR183" s="34"/>
      <c r="AS183" s="37">
        <v>1521</v>
      </c>
      <c r="AT183" s="34"/>
      <c r="AU183" s="34"/>
      <c r="AV183" s="36">
        <v>0</v>
      </c>
      <c r="AW183" s="36"/>
      <c r="AX183" s="36"/>
      <c r="AY183" s="36"/>
      <c r="AZ183" s="36"/>
      <c r="BA183" s="36">
        <v>0</v>
      </c>
      <c r="BB183" s="36"/>
      <c r="BC183" s="38"/>
      <c r="BD183" s="38"/>
      <c r="BE183" s="38"/>
      <c r="BF183" s="38"/>
    </row>
    <row r="184" spans="2:58" ht="12.75">
      <c r="B184" s="29">
        <v>38041</v>
      </c>
      <c r="C184" s="30">
        <v>9</v>
      </c>
      <c r="D184" s="31" t="s">
        <v>317</v>
      </c>
      <c r="E184" s="31" t="s">
        <v>291</v>
      </c>
      <c r="F184" s="32">
        <v>0</v>
      </c>
      <c r="G184" s="32">
        <v>0</v>
      </c>
      <c r="H184" s="28">
        <v>0</v>
      </c>
      <c r="I184" s="32">
        <v>1</v>
      </c>
      <c r="J184" s="33">
        <v>1132.33</v>
      </c>
      <c r="K184" s="34">
        <v>3445</v>
      </c>
      <c r="L184" s="34">
        <v>2715</v>
      </c>
      <c r="M184" s="34">
        <v>1168</v>
      </c>
      <c r="N184" s="34">
        <v>1214</v>
      </c>
      <c r="O184" s="40">
        <v>2.9</v>
      </c>
      <c r="P184" s="30">
        <v>2.7</v>
      </c>
      <c r="Q184" s="47">
        <v>12641</v>
      </c>
      <c r="R184" s="48">
        <v>27552</v>
      </c>
      <c r="S184" s="36">
        <v>899</v>
      </c>
      <c r="T184" s="36">
        <v>962</v>
      </c>
      <c r="U184" s="36">
        <v>29</v>
      </c>
      <c r="V184" s="36">
        <v>0</v>
      </c>
      <c r="W184" s="36">
        <v>0</v>
      </c>
      <c r="X184" s="36">
        <v>0</v>
      </c>
      <c r="Y184" s="36">
        <v>75</v>
      </c>
      <c r="Z184" s="36">
        <v>0</v>
      </c>
      <c r="AA184" s="36">
        <v>41</v>
      </c>
      <c r="AB184" s="36">
        <v>46</v>
      </c>
      <c r="AC184" s="36">
        <v>88</v>
      </c>
      <c r="AD184" s="36">
        <v>80</v>
      </c>
      <c r="AE184" s="36">
        <v>75</v>
      </c>
      <c r="AF184" s="36">
        <v>78</v>
      </c>
      <c r="AG184" s="36">
        <v>198</v>
      </c>
      <c r="AH184" s="36">
        <v>163</v>
      </c>
      <c r="AI184" s="36">
        <v>92</v>
      </c>
      <c r="AJ184" s="36">
        <v>105</v>
      </c>
      <c r="AK184" s="36">
        <v>299</v>
      </c>
      <c r="AL184" s="36">
        <v>351</v>
      </c>
      <c r="AM184" s="36">
        <v>269</v>
      </c>
      <c r="AN184" s="36">
        <v>252</v>
      </c>
      <c r="AO184" s="36">
        <v>99</v>
      </c>
      <c r="AP184" s="28">
        <v>0</v>
      </c>
      <c r="AQ184" s="34"/>
      <c r="AR184" s="34"/>
      <c r="AS184" s="37">
        <v>1419</v>
      </c>
      <c r="AT184" s="34"/>
      <c r="AU184" s="34"/>
      <c r="AV184" s="36">
        <v>0</v>
      </c>
      <c r="AW184" s="36"/>
      <c r="AX184" s="36"/>
      <c r="AY184" s="36"/>
      <c r="AZ184" s="36"/>
      <c r="BA184" s="36">
        <v>0</v>
      </c>
      <c r="BB184" s="36"/>
      <c r="BC184" s="38"/>
      <c r="BD184" s="38"/>
      <c r="BE184" s="38"/>
      <c r="BF184" s="38"/>
    </row>
    <row r="185" spans="2:58" ht="12.75">
      <c r="B185" s="29">
        <v>38043</v>
      </c>
      <c r="C185" s="30">
        <v>8</v>
      </c>
      <c r="D185" s="31" t="s">
        <v>318</v>
      </c>
      <c r="E185" s="31" t="s">
        <v>291</v>
      </c>
      <c r="F185" s="32">
        <v>0</v>
      </c>
      <c r="G185" s="32">
        <v>0</v>
      </c>
      <c r="H185" s="28">
        <v>2</v>
      </c>
      <c r="I185" s="32">
        <v>1</v>
      </c>
      <c r="J185" s="33">
        <v>1351.65</v>
      </c>
      <c r="K185" s="34">
        <v>3332</v>
      </c>
      <c r="L185" s="34">
        <v>2753</v>
      </c>
      <c r="M185" s="34">
        <v>871</v>
      </c>
      <c r="N185" s="34">
        <v>987</v>
      </c>
      <c r="O185" s="40">
        <v>5.3</v>
      </c>
      <c r="P185" s="30">
        <v>4.8</v>
      </c>
      <c r="Q185" s="47">
        <v>12616</v>
      </c>
      <c r="R185" s="48">
        <v>20695</v>
      </c>
      <c r="S185" s="36">
        <v>620</v>
      </c>
      <c r="T185" s="36">
        <v>774</v>
      </c>
      <c r="U185" s="36">
        <v>42</v>
      </c>
      <c r="V185" s="36">
        <v>0</v>
      </c>
      <c r="W185" s="36">
        <v>0</v>
      </c>
      <c r="X185" s="36">
        <v>0</v>
      </c>
      <c r="Y185" s="36">
        <v>33</v>
      </c>
      <c r="Z185" s="36">
        <v>48</v>
      </c>
      <c r="AA185" s="36">
        <v>0</v>
      </c>
      <c r="AB185" s="36">
        <v>18</v>
      </c>
      <c r="AC185" s="36">
        <v>69</v>
      </c>
      <c r="AD185" s="36">
        <v>0</v>
      </c>
      <c r="AE185" s="36">
        <v>49</v>
      </c>
      <c r="AF185" s="36">
        <v>28</v>
      </c>
      <c r="AG185" s="36">
        <v>130</v>
      </c>
      <c r="AH185" s="36">
        <v>143</v>
      </c>
      <c r="AI185" s="36">
        <v>56</v>
      </c>
      <c r="AJ185" s="36">
        <v>78</v>
      </c>
      <c r="AK185" s="36">
        <v>229</v>
      </c>
      <c r="AL185" s="36">
        <v>281</v>
      </c>
      <c r="AM185" s="36">
        <v>251</v>
      </c>
      <c r="AN185" s="36">
        <v>213</v>
      </c>
      <c r="AO185" s="36">
        <v>61</v>
      </c>
      <c r="AP185" s="28">
        <v>0</v>
      </c>
      <c r="AQ185" s="34"/>
      <c r="AR185" s="34"/>
      <c r="AS185" s="37">
        <v>1610</v>
      </c>
      <c r="AT185" s="34"/>
      <c r="AU185" s="34"/>
      <c r="AV185" s="36">
        <v>0</v>
      </c>
      <c r="AW185" s="36"/>
      <c r="AX185" s="36"/>
      <c r="AY185" s="36"/>
      <c r="AZ185" s="36"/>
      <c r="BA185" s="36">
        <v>1</v>
      </c>
      <c r="BB185" s="36">
        <v>94</v>
      </c>
      <c r="BC185" s="38"/>
      <c r="BD185" s="38"/>
      <c r="BE185" s="38"/>
      <c r="BF185" s="38"/>
    </row>
    <row r="186" spans="2:58" ht="12.75">
      <c r="B186" s="29">
        <v>38045</v>
      </c>
      <c r="C186" s="30">
        <v>9</v>
      </c>
      <c r="D186" s="31" t="s">
        <v>319</v>
      </c>
      <c r="E186" s="31" t="s">
        <v>291</v>
      </c>
      <c r="F186" s="32">
        <v>0</v>
      </c>
      <c r="G186" s="32">
        <v>0</v>
      </c>
      <c r="H186" s="28">
        <v>2</v>
      </c>
      <c r="I186" s="32">
        <v>0</v>
      </c>
      <c r="J186" s="33">
        <v>1147.23</v>
      </c>
      <c r="K186" s="34">
        <v>5383</v>
      </c>
      <c r="L186" s="34">
        <v>4701</v>
      </c>
      <c r="M186" s="34">
        <v>1656</v>
      </c>
      <c r="N186" s="34">
        <v>1862</v>
      </c>
      <c r="O186" s="40">
        <v>2.3</v>
      </c>
      <c r="P186" s="30">
        <v>2.5</v>
      </c>
      <c r="Q186" s="47">
        <v>15136</v>
      </c>
      <c r="R186" s="48">
        <v>23524</v>
      </c>
      <c r="S186" s="36">
        <v>1247</v>
      </c>
      <c r="T186" s="36">
        <v>1496</v>
      </c>
      <c r="U186" s="36">
        <v>50</v>
      </c>
      <c r="V186" s="36">
        <v>0</v>
      </c>
      <c r="W186" s="36">
        <v>0</v>
      </c>
      <c r="X186" s="36">
        <v>0</v>
      </c>
      <c r="Y186" s="36">
        <v>60</v>
      </c>
      <c r="Z186" s="36">
        <v>0</v>
      </c>
      <c r="AA186" s="36">
        <v>44</v>
      </c>
      <c r="AB186" s="36">
        <v>110</v>
      </c>
      <c r="AC186" s="36">
        <v>121</v>
      </c>
      <c r="AD186" s="36">
        <v>152</v>
      </c>
      <c r="AE186" s="36">
        <v>204</v>
      </c>
      <c r="AF186" s="36">
        <v>269</v>
      </c>
      <c r="AG186" s="36">
        <v>255</v>
      </c>
      <c r="AH186" s="36">
        <v>253</v>
      </c>
      <c r="AI186" s="36">
        <v>147</v>
      </c>
      <c r="AJ186" s="36">
        <v>144</v>
      </c>
      <c r="AK186" s="36">
        <v>362</v>
      </c>
      <c r="AL186" s="36">
        <v>427</v>
      </c>
      <c r="AM186" s="36">
        <v>409</v>
      </c>
      <c r="AN186" s="36">
        <v>366</v>
      </c>
      <c r="AO186" s="36">
        <v>140</v>
      </c>
      <c r="AP186" s="28">
        <v>0</v>
      </c>
      <c r="AQ186" s="34"/>
      <c r="AR186" s="34"/>
      <c r="AS186" s="37">
        <v>2271</v>
      </c>
      <c r="AT186" s="34"/>
      <c r="AU186" s="34"/>
      <c r="AV186" s="36">
        <v>0</v>
      </c>
      <c r="AW186" s="36"/>
      <c r="AX186" s="36"/>
      <c r="AY186" s="36"/>
      <c r="AZ186" s="36"/>
      <c r="BA186" s="36">
        <v>0</v>
      </c>
      <c r="BB186" s="36"/>
      <c r="BC186" s="38"/>
      <c r="BD186" s="38"/>
      <c r="BE186" s="38"/>
      <c r="BF186" s="38"/>
    </row>
    <row r="187" spans="2:58" ht="12.75">
      <c r="B187" s="29">
        <v>38047</v>
      </c>
      <c r="C187" s="30">
        <v>9</v>
      </c>
      <c r="D187" s="31" t="s">
        <v>320</v>
      </c>
      <c r="E187" s="31" t="s">
        <v>291</v>
      </c>
      <c r="F187" s="32">
        <v>0</v>
      </c>
      <c r="G187" s="32">
        <v>0</v>
      </c>
      <c r="H187" s="28">
        <v>2</v>
      </c>
      <c r="I187" s="32">
        <v>0</v>
      </c>
      <c r="J187" s="33">
        <v>992.71</v>
      </c>
      <c r="K187" s="34">
        <v>2847</v>
      </c>
      <c r="L187" s="34">
        <v>2308</v>
      </c>
      <c r="M187" s="34">
        <v>861</v>
      </c>
      <c r="N187" s="34">
        <v>988</v>
      </c>
      <c r="O187" s="40">
        <v>2.1</v>
      </c>
      <c r="P187" s="30">
        <v>1.8</v>
      </c>
      <c r="Q187" s="47">
        <v>15189</v>
      </c>
      <c r="R187" s="48">
        <v>25140</v>
      </c>
      <c r="S187" s="36">
        <v>659</v>
      </c>
      <c r="T187" s="36">
        <v>808</v>
      </c>
      <c r="U187" s="36">
        <v>0</v>
      </c>
      <c r="V187" s="36">
        <v>0</v>
      </c>
      <c r="W187" s="36">
        <v>0</v>
      </c>
      <c r="X187" s="36">
        <v>0</v>
      </c>
      <c r="Y187" s="36">
        <v>44</v>
      </c>
      <c r="Z187" s="36">
        <v>0</v>
      </c>
      <c r="AA187" s="36">
        <v>11</v>
      </c>
      <c r="AB187" s="36">
        <v>0</v>
      </c>
      <c r="AC187" s="36">
        <v>34</v>
      </c>
      <c r="AD187" s="36">
        <v>40</v>
      </c>
      <c r="AE187" s="36">
        <v>109</v>
      </c>
      <c r="AF187" s="36">
        <v>101</v>
      </c>
      <c r="AG187" s="36">
        <v>153</v>
      </c>
      <c r="AH187" s="36">
        <v>152</v>
      </c>
      <c r="AI187" s="36">
        <v>50</v>
      </c>
      <c r="AJ187" s="36">
        <v>76</v>
      </c>
      <c r="AK187" s="36">
        <v>252</v>
      </c>
      <c r="AL187" s="36">
        <v>304</v>
      </c>
      <c r="AM187" s="36">
        <v>202</v>
      </c>
      <c r="AN187" s="36">
        <v>180</v>
      </c>
      <c r="AO187" s="36">
        <v>66</v>
      </c>
      <c r="AP187" s="28">
        <v>0</v>
      </c>
      <c r="AQ187" s="34"/>
      <c r="AR187" s="34"/>
      <c r="AS187" s="37">
        <v>1193</v>
      </c>
      <c r="AT187" s="34"/>
      <c r="AU187" s="34"/>
      <c r="AV187" s="36">
        <v>0</v>
      </c>
      <c r="AW187" s="36"/>
      <c r="AX187" s="36"/>
      <c r="AY187" s="36"/>
      <c r="AZ187" s="36"/>
      <c r="BA187" s="36">
        <v>0</v>
      </c>
      <c r="BB187" s="36"/>
      <c r="BC187" s="38"/>
      <c r="BD187" s="38"/>
      <c r="BE187" s="38"/>
      <c r="BF187" s="38"/>
    </row>
    <row r="188" spans="2:58" ht="12.75">
      <c r="B188" s="29">
        <v>38049</v>
      </c>
      <c r="C188" s="30">
        <v>9</v>
      </c>
      <c r="D188" s="31" t="s">
        <v>321</v>
      </c>
      <c r="E188" s="31" t="s">
        <v>291</v>
      </c>
      <c r="F188" s="32">
        <v>0</v>
      </c>
      <c r="G188" s="32">
        <v>2</v>
      </c>
      <c r="H188" s="28">
        <v>2</v>
      </c>
      <c r="I188" s="32">
        <v>0</v>
      </c>
      <c r="J188" s="33">
        <v>1874.21</v>
      </c>
      <c r="K188" s="34">
        <v>6528</v>
      </c>
      <c r="L188" s="34">
        <v>5987</v>
      </c>
      <c r="M188" s="34">
        <v>1788</v>
      </c>
      <c r="N188" s="34">
        <v>1913</v>
      </c>
      <c r="O188" s="40">
        <v>5.7</v>
      </c>
      <c r="P188" s="30">
        <v>5.2</v>
      </c>
      <c r="Q188" s="47">
        <v>13352</v>
      </c>
      <c r="R188" s="48">
        <v>17792</v>
      </c>
      <c r="S188" s="36">
        <v>1267</v>
      </c>
      <c r="T188" s="36">
        <v>1409</v>
      </c>
      <c r="U188" s="36">
        <v>65</v>
      </c>
      <c r="V188" s="36">
        <v>0</v>
      </c>
      <c r="W188" s="36">
        <v>0</v>
      </c>
      <c r="X188" s="36">
        <v>0</v>
      </c>
      <c r="Y188" s="36">
        <v>129</v>
      </c>
      <c r="Z188" s="36">
        <v>167</v>
      </c>
      <c r="AA188" s="36">
        <v>80</v>
      </c>
      <c r="AB188" s="36">
        <v>0</v>
      </c>
      <c r="AC188" s="36">
        <v>137</v>
      </c>
      <c r="AD188" s="36">
        <v>0</v>
      </c>
      <c r="AE188" s="36">
        <v>104</v>
      </c>
      <c r="AF188" s="36">
        <v>113</v>
      </c>
      <c r="AG188" s="36">
        <v>262</v>
      </c>
      <c r="AH188" s="36">
        <v>247</v>
      </c>
      <c r="AI188" s="36">
        <v>96</v>
      </c>
      <c r="AJ188" s="36">
        <v>120</v>
      </c>
      <c r="AK188" s="36">
        <v>386</v>
      </c>
      <c r="AL188" s="36">
        <v>444</v>
      </c>
      <c r="AM188" s="36">
        <v>521</v>
      </c>
      <c r="AN188" s="36">
        <v>504</v>
      </c>
      <c r="AO188" s="36">
        <v>133</v>
      </c>
      <c r="AP188" s="28">
        <v>0</v>
      </c>
      <c r="AQ188" s="34"/>
      <c r="AR188" s="34"/>
      <c r="AS188" s="37">
        <v>2983</v>
      </c>
      <c r="AT188" s="34"/>
      <c r="AU188" s="34"/>
      <c r="AV188" s="36">
        <v>0</v>
      </c>
      <c r="AW188" s="36"/>
      <c r="AX188" s="36"/>
      <c r="AY188" s="36"/>
      <c r="AZ188" s="36"/>
      <c r="BA188" s="36">
        <v>0</v>
      </c>
      <c r="BB188" s="36"/>
      <c r="BC188" s="38"/>
      <c r="BD188" s="38"/>
      <c r="BE188" s="38"/>
      <c r="BF188" s="38"/>
    </row>
    <row r="189" spans="2:58" ht="12.75">
      <c r="B189" s="29">
        <v>38051</v>
      </c>
      <c r="C189" s="30">
        <v>9</v>
      </c>
      <c r="D189" s="31" t="s">
        <v>322</v>
      </c>
      <c r="E189" s="31" t="s">
        <v>291</v>
      </c>
      <c r="F189" s="32">
        <v>0</v>
      </c>
      <c r="G189" s="32">
        <v>0</v>
      </c>
      <c r="H189" s="28">
        <v>0</v>
      </c>
      <c r="I189" s="32">
        <v>0</v>
      </c>
      <c r="J189" s="33">
        <v>975.28</v>
      </c>
      <c r="K189" s="34">
        <v>4021</v>
      </c>
      <c r="L189" s="34">
        <v>3390</v>
      </c>
      <c r="M189" s="34">
        <v>1649</v>
      </c>
      <c r="N189" s="34">
        <v>1667</v>
      </c>
      <c r="O189" s="40">
        <v>1.3</v>
      </c>
      <c r="P189" s="30">
        <v>2.4</v>
      </c>
      <c r="Q189" s="47">
        <v>13406</v>
      </c>
      <c r="R189" s="48">
        <v>24880</v>
      </c>
      <c r="S189" s="36">
        <v>1358</v>
      </c>
      <c r="T189" s="36">
        <v>1425</v>
      </c>
      <c r="U189" s="36">
        <v>47</v>
      </c>
      <c r="V189" s="36">
        <v>42</v>
      </c>
      <c r="W189" s="36">
        <v>0</v>
      </c>
      <c r="X189" s="36">
        <v>0</v>
      </c>
      <c r="Y189" s="36">
        <v>37</v>
      </c>
      <c r="Z189" s="36">
        <v>59</v>
      </c>
      <c r="AA189" s="36">
        <v>75</v>
      </c>
      <c r="AB189" s="36">
        <v>100</v>
      </c>
      <c r="AC189" s="36">
        <v>16</v>
      </c>
      <c r="AD189" s="36">
        <v>31</v>
      </c>
      <c r="AE189" s="36">
        <v>164</v>
      </c>
      <c r="AF189" s="36">
        <v>140</v>
      </c>
      <c r="AG189" s="36">
        <v>329</v>
      </c>
      <c r="AH189" s="36">
        <v>259</v>
      </c>
      <c r="AI189" s="36">
        <v>88</v>
      </c>
      <c r="AJ189" s="36">
        <v>148</v>
      </c>
      <c r="AK189" s="36">
        <v>602</v>
      </c>
      <c r="AL189" s="36">
        <v>646</v>
      </c>
      <c r="AM189" s="36">
        <v>291</v>
      </c>
      <c r="AN189" s="36">
        <v>242</v>
      </c>
      <c r="AO189" s="36">
        <v>123</v>
      </c>
      <c r="AP189" s="28">
        <v>0</v>
      </c>
      <c r="AQ189" s="34"/>
      <c r="AR189" s="34"/>
      <c r="AS189" s="37">
        <v>1853</v>
      </c>
      <c r="AT189" s="34"/>
      <c r="AU189" s="34"/>
      <c r="AV189" s="36">
        <v>0</v>
      </c>
      <c r="AW189" s="36"/>
      <c r="AX189" s="36"/>
      <c r="AY189" s="36"/>
      <c r="AZ189" s="36"/>
      <c r="BA189" s="36">
        <v>0</v>
      </c>
      <c r="BB189" s="36"/>
      <c r="BC189" s="38"/>
      <c r="BD189" s="38"/>
      <c r="BE189" s="38"/>
      <c r="BF189" s="38"/>
    </row>
    <row r="190" spans="2:58" ht="12.75">
      <c r="B190" s="29">
        <v>38053</v>
      </c>
      <c r="C190" s="30">
        <v>9</v>
      </c>
      <c r="D190" s="31" t="s">
        <v>323</v>
      </c>
      <c r="E190" s="31" t="s">
        <v>291</v>
      </c>
      <c r="F190" s="32">
        <v>0</v>
      </c>
      <c r="G190" s="32">
        <v>0</v>
      </c>
      <c r="H190" s="28">
        <v>0</v>
      </c>
      <c r="I190" s="32">
        <v>0</v>
      </c>
      <c r="J190" s="33">
        <v>2742.17</v>
      </c>
      <c r="K190" s="34">
        <v>6383</v>
      </c>
      <c r="L190" s="34">
        <v>5737</v>
      </c>
      <c r="M190" s="34">
        <v>2485</v>
      </c>
      <c r="N190" s="34">
        <v>2974</v>
      </c>
      <c r="O190" s="40">
        <v>2.2</v>
      </c>
      <c r="P190" s="30">
        <v>3.1</v>
      </c>
      <c r="Q190" s="47">
        <v>12744</v>
      </c>
      <c r="R190" s="48">
        <v>20771</v>
      </c>
      <c r="S190" s="36">
        <v>1983</v>
      </c>
      <c r="T190" s="36">
        <v>2480</v>
      </c>
      <c r="U190" s="36">
        <v>61</v>
      </c>
      <c r="V190" s="36">
        <v>48</v>
      </c>
      <c r="W190" s="36">
        <v>436</v>
      </c>
      <c r="X190" s="36">
        <v>266</v>
      </c>
      <c r="Y190" s="36">
        <v>107</v>
      </c>
      <c r="Z190" s="36">
        <v>107</v>
      </c>
      <c r="AA190" s="36">
        <v>36</v>
      </c>
      <c r="AB190" s="36">
        <v>117</v>
      </c>
      <c r="AC190" s="36">
        <v>137</v>
      </c>
      <c r="AD190" s="36">
        <v>175</v>
      </c>
      <c r="AE190" s="36">
        <v>134</v>
      </c>
      <c r="AF190" s="36">
        <v>101</v>
      </c>
      <c r="AG190" s="36">
        <v>327</v>
      </c>
      <c r="AH190" s="36">
        <v>318</v>
      </c>
      <c r="AI190" s="36">
        <v>115</v>
      </c>
      <c r="AJ190" s="36">
        <v>118</v>
      </c>
      <c r="AK190" s="36">
        <v>630</v>
      </c>
      <c r="AL190" s="36">
        <v>1230</v>
      </c>
      <c r="AM190" s="36">
        <v>502</v>
      </c>
      <c r="AN190" s="36">
        <v>494</v>
      </c>
      <c r="AO190" s="36">
        <v>164</v>
      </c>
      <c r="AP190" s="28">
        <v>0</v>
      </c>
      <c r="AQ190" s="34"/>
      <c r="AR190" s="34"/>
      <c r="AS190" s="37">
        <v>2719</v>
      </c>
      <c r="AT190" s="34"/>
      <c r="AU190" s="34"/>
      <c r="AV190" s="36">
        <v>1</v>
      </c>
      <c r="AW190" s="36" t="s">
        <v>309</v>
      </c>
      <c r="AX190" s="36">
        <v>958</v>
      </c>
      <c r="AY190" s="36"/>
      <c r="AZ190" s="36"/>
      <c r="BA190" s="36">
        <v>0</v>
      </c>
      <c r="BB190" s="36"/>
      <c r="BC190" s="38"/>
      <c r="BD190" s="38"/>
      <c r="BE190" s="38"/>
      <c r="BF190" s="38"/>
    </row>
    <row r="191" spans="2:58" ht="12.75">
      <c r="B191" s="29">
        <v>38055</v>
      </c>
      <c r="C191" s="30">
        <v>8</v>
      </c>
      <c r="D191" s="31" t="s">
        <v>324</v>
      </c>
      <c r="E191" s="31" t="s">
        <v>291</v>
      </c>
      <c r="F191" s="32">
        <v>0</v>
      </c>
      <c r="G191" s="32">
        <v>2</v>
      </c>
      <c r="H191" s="28">
        <v>2</v>
      </c>
      <c r="I191" s="32">
        <v>1</v>
      </c>
      <c r="J191" s="33">
        <v>2110.43</v>
      </c>
      <c r="K191" s="34">
        <v>10457</v>
      </c>
      <c r="L191" s="34">
        <v>9311</v>
      </c>
      <c r="M191" s="34">
        <v>3793</v>
      </c>
      <c r="N191" s="34">
        <v>4140</v>
      </c>
      <c r="O191" s="40">
        <v>4.5</v>
      </c>
      <c r="P191" s="30">
        <v>6</v>
      </c>
      <c r="Q191" s="47">
        <v>15296</v>
      </c>
      <c r="R191" s="48">
        <v>21743</v>
      </c>
      <c r="S191" s="36">
        <v>2937</v>
      </c>
      <c r="T191" s="36">
        <v>3253</v>
      </c>
      <c r="U191" s="36">
        <v>54</v>
      </c>
      <c r="V191" s="36">
        <v>0</v>
      </c>
      <c r="W191" s="36">
        <v>275</v>
      </c>
      <c r="X191" s="36">
        <v>0</v>
      </c>
      <c r="Y191" s="36">
        <v>257</v>
      </c>
      <c r="Z191" s="36">
        <v>347</v>
      </c>
      <c r="AA191" s="36">
        <v>54</v>
      </c>
      <c r="AB191" s="36">
        <v>0</v>
      </c>
      <c r="AC191" s="36">
        <v>0</v>
      </c>
      <c r="AD191" s="36">
        <v>0</v>
      </c>
      <c r="AE191" s="36">
        <v>179</v>
      </c>
      <c r="AF191" s="36">
        <v>264</v>
      </c>
      <c r="AG191" s="36">
        <v>553</v>
      </c>
      <c r="AH191" s="36">
        <v>558</v>
      </c>
      <c r="AI191" s="36">
        <v>209</v>
      </c>
      <c r="AJ191" s="36">
        <v>223</v>
      </c>
      <c r="AK191" s="36">
        <v>0</v>
      </c>
      <c r="AL191" s="36">
        <v>1100</v>
      </c>
      <c r="AM191" s="36">
        <v>856</v>
      </c>
      <c r="AN191" s="36">
        <v>887</v>
      </c>
      <c r="AO191" s="36">
        <v>239</v>
      </c>
      <c r="AP191" s="28">
        <v>0</v>
      </c>
      <c r="AQ191" s="34"/>
      <c r="AR191" s="34"/>
      <c r="AS191" s="37">
        <v>5264</v>
      </c>
      <c r="AT191" s="34"/>
      <c r="AU191" s="34"/>
      <c r="AV191" s="36">
        <v>1</v>
      </c>
      <c r="AW191" s="36" t="s">
        <v>309</v>
      </c>
      <c r="AX191" s="36">
        <v>625</v>
      </c>
      <c r="AY191" s="36"/>
      <c r="AZ191" s="36"/>
      <c r="BA191" s="36">
        <v>0</v>
      </c>
      <c r="BB191" s="36"/>
      <c r="BC191" s="38"/>
      <c r="BD191" s="38"/>
      <c r="BE191" s="38"/>
      <c r="BF191" s="38"/>
    </row>
    <row r="192" spans="2:58" ht="12.75">
      <c r="B192" s="29">
        <v>38057</v>
      </c>
      <c r="C192" s="30">
        <v>7</v>
      </c>
      <c r="D192" s="31" t="s">
        <v>325</v>
      </c>
      <c r="E192" s="31" t="s">
        <v>291</v>
      </c>
      <c r="F192" s="32">
        <v>0</v>
      </c>
      <c r="G192" s="32">
        <v>0</v>
      </c>
      <c r="H192" s="28">
        <v>2</v>
      </c>
      <c r="I192" s="32">
        <v>1</v>
      </c>
      <c r="J192" s="33">
        <v>1045.43</v>
      </c>
      <c r="K192" s="34">
        <v>9808</v>
      </c>
      <c r="L192" s="34">
        <v>8644</v>
      </c>
      <c r="M192" s="34">
        <v>5252</v>
      </c>
      <c r="N192" s="34">
        <v>5459</v>
      </c>
      <c r="O192" s="40">
        <v>6</v>
      </c>
      <c r="P192" s="30">
        <v>5.7</v>
      </c>
      <c r="Q192" s="47">
        <v>16842</v>
      </c>
      <c r="R192" s="48">
        <v>29472</v>
      </c>
      <c r="S192" s="36">
        <v>4591</v>
      </c>
      <c r="T192" s="36">
        <v>4759</v>
      </c>
      <c r="U192" s="36">
        <v>51</v>
      </c>
      <c r="V192" s="36">
        <v>61</v>
      </c>
      <c r="W192" s="36">
        <v>527</v>
      </c>
      <c r="X192" s="36">
        <v>583</v>
      </c>
      <c r="Y192" s="36">
        <v>432</v>
      </c>
      <c r="Z192" s="36">
        <v>351</v>
      </c>
      <c r="AA192" s="36">
        <v>52</v>
      </c>
      <c r="AB192" s="36">
        <v>81</v>
      </c>
      <c r="AC192" s="36">
        <v>1479</v>
      </c>
      <c r="AD192" s="36">
        <v>1366</v>
      </c>
      <c r="AE192" s="36">
        <v>130</v>
      </c>
      <c r="AF192" s="36">
        <v>131</v>
      </c>
      <c r="AG192" s="36">
        <v>751</v>
      </c>
      <c r="AH192" s="36">
        <v>845</v>
      </c>
      <c r="AI192" s="36">
        <v>202</v>
      </c>
      <c r="AJ192" s="36">
        <v>192</v>
      </c>
      <c r="AK192" s="36">
        <v>967</v>
      </c>
      <c r="AL192" s="36">
        <v>1149</v>
      </c>
      <c r="AM192" s="36">
        <v>661</v>
      </c>
      <c r="AN192" s="36">
        <v>700</v>
      </c>
      <c r="AO192" s="36">
        <v>254</v>
      </c>
      <c r="AP192" s="28">
        <v>2</v>
      </c>
      <c r="AQ192" s="34"/>
      <c r="AR192" s="34"/>
      <c r="AS192" s="37">
        <v>4402</v>
      </c>
      <c r="AT192" s="34"/>
      <c r="AU192" s="34"/>
      <c r="AV192" s="36">
        <v>1</v>
      </c>
      <c r="AW192" s="36" t="s">
        <v>309</v>
      </c>
      <c r="AX192" s="36">
        <v>275</v>
      </c>
      <c r="AY192" s="36"/>
      <c r="AZ192" s="36"/>
      <c r="BA192" s="36">
        <v>0</v>
      </c>
      <c r="BB192" s="36"/>
      <c r="BC192" s="38"/>
      <c r="BD192" s="38"/>
      <c r="BE192" s="38"/>
      <c r="BF192" s="38"/>
    </row>
    <row r="193" spans="2:58" ht="12.75">
      <c r="B193" s="29">
        <v>38059</v>
      </c>
      <c r="C193" s="30">
        <v>3</v>
      </c>
      <c r="D193" s="31" t="s">
        <v>326</v>
      </c>
      <c r="E193" s="31" t="s">
        <v>291</v>
      </c>
      <c r="F193" s="32">
        <v>1</v>
      </c>
      <c r="G193" s="32">
        <v>0</v>
      </c>
      <c r="H193" s="28">
        <v>0</v>
      </c>
      <c r="I193" s="32">
        <v>0</v>
      </c>
      <c r="J193" s="33">
        <v>1926.43</v>
      </c>
      <c r="K193" s="34">
        <v>23700</v>
      </c>
      <c r="L193" s="34">
        <v>25303</v>
      </c>
      <c r="M193" s="34">
        <v>9937</v>
      </c>
      <c r="N193" s="34">
        <v>11711</v>
      </c>
      <c r="O193" s="40">
        <v>4.7</v>
      </c>
      <c r="P193" s="30">
        <v>3.2</v>
      </c>
      <c r="Q193" s="47">
        <v>13686</v>
      </c>
      <c r="R193" s="48">
        <v>21474</v>
      </c>
      <c r="S193" s="36">
        <v>8336</v>
      </c>
      <c r="T193" s="36">
        <v>10016</v>
      </c>
      <c r="U193" s="36">
        <v>120</v>
      </c>
      <c r="V193" s="36">
        <v>0</v>
      </c>
      <c r="W193" s="36">
        <v>0</v>
      </c>
      <c r="X193" s="36">
        <v>0</v>
      </c>
      <c r="Y193" s="36">
        <v>861</v>
      </c>
      <c r="Z193" s="36">
        <v>817</v>
      </c>
      <c r="AA193" s="36">
        <v>811</v>
      </c>
      <c r="AB193" s="36">
        <v>999</v>
      </c>
      <c r="AC193" s="36">
        <v>854</v>
      </c>
      <c r="AD193" s="36">
        <v>964</v>
      </c>
      <c r="AE193" s="36">
        <v>510</v>
      </c>
      <c r="AF193" s="36">
        <v>613</v>
      </c>
      <c r="AG193" s="36">
        <v>1803</v>
      </c>
      <c r="AH193" s="36">
        <v>2219</v>
      </c>
      <c r="AI193" s="36">
        <v>519</v>
      </c>
      <c r="AJ193" s="36">
        <v>606</v>
      </c>
      <c r="AK193" s="36">
        <v>2854</v>
      </c>
      <c r="AL193" s="36">
        <v>3544</v>
      </c>
      <c r="AM193" s="36">
        <v>1601</v>
      </c>
      <c r="AN193" s="36">
        <v>1695</v>
      </c>
      <c r="AO193" s="36">
        <v>648</v>
      </c>
      <c r="AP193" s="28">
        <v>1</v>
      </c>
      <c r="AQ193" s="34">
        <v>1</v>
      </c>
      <c r="AR193" s="34">
        <v>16718</v>
      </c>
      <c r="AS193" s="39">
        <v>10587</v>
      </c>
      <c r="AT193" s="34"/>
      <c r="AU193" s="34"/>
      <c r="AV193" s="36">
        <v>0</v>
      </c>
      <c r="AW193" s="36"/>
      <c r="AX193" s="36"/>
      <c r="AY193" s="36"/>
      <c r="AZ193" s="36"/>
      <c r="BA193" s="36">
        <v>1</v>
      </c>
      <c r="BB193" s="36">
        <v>94</v>
      </c>
      <c r="BC193" s="38"/>
      <c r="BD193" s="38"/>
      <c r="BE193" s="38"/>
      <c r="BF193" s="38"/>
    </row>
    <row r="194" spans="2:58" ht="12.75">
      <c r="B194" s="29">
        <v>38061</v>
      </c>
      <c r="C194" s="30">
        <v>9</v>
      </c>
      <c r="D194" s="31" t="s">
        <v>327</v>
      </c>
      <c r="E194" s="31" t="s">
        <v>291</v>
      </c>
      <c r="F194" s="32">
        <v>0</v>
      </c>
      <c r="G194" s="32">
        <v>0</v>
      </c>
      <c r="H194" s="28">
        <v>0</v>
      </c>
      <c r="I194" s="32">
        <v>0</v>
      </c>
      <c r="J194" s="33">
        <v>1824.01</v>
      </c>
      <c r="K194" s="34">
        <v>7021</v>
      </c>
      <c r="L194" s="34">
        <v>6631</v>
      </c>
      <c r="M194" s="34">
        <v>2625</v>
      </c>
      <c r="N194" s="34">
        <v>2980</v>
      </c>
      <c r="O194" s="40">
        <v>5.3</v>
      </c>
      <c r="P194" s="30">
        <v>5.6</v>
      </c>
      <c r="Q194" s="47">
        <v>14167</v>
      </c>
      <c r="R194" s="48">
        <v>22170</v>
      </c>
      <c r="S194" s="36">
        <v>2019</v>
      </c>
      <c r="T194" s="36">
        <v>2378</v>
      </c>
      <c r="U194" s="36">
        <v>38</v>
      </c>
      <c r="V194" s="36">
        <v>0</v>
      </c>
      <c r="W194" s="36">
        <v>65</v>
      </c>
      <c r="X194" s="36">
        <v>0</v>
      </c>
      <c r="Y194" s="36">
        <v>93</v>
      </c>
      <c r="Z194" s="36">
        <v>138</v>
      </c>
      <c r="AA194" s="36">
        <v>119</v>
      </c>
      <c r="AB194" s="36">
        <v>0</v>
      </c>
      <c r="AC194" s="36">
        <v>158</v>
      </c>
      <c r="AD194" s="36">
        <v>177</v>
      </c>
      <c r="AE194" s="36">
        <v>130</v>
      </c>
      <c r="AF194" s="36">
        <v>196</v>
      </c>
      <c r="AG194" s="36">
        <v>440</v>
      </c>
      <c r="AH194" s="36">
        <v>512</v>
      </c>
      <c r="AI194" s="36">
        <v>180</v>
      </c>
      <c r="AJ194" s="36">
        <v>228</v>
      </c>
      <c r="AK194" s="36">
        <v>796</v>
      </c>
      <c r="AL194" s="36">
        <v>925</v>
      </c>
      <c r="AM194" s="36">
        <v>606</v>
      </c>
      <c r="AN194" s="36">
        <v>602</v>
      </c>
      <c r="AO194" s="36">
        <v>194</v>
      </c>
      <c r="AP194" s="28">
        <v>0</v>
      </c>
      <c r="AQ194" s="34"/>
      <c r="AR194" s="34"/>
      <c r="AS194" s="37">
        <v>3438</v>
      </c>
      <c r="AT194" s="34"/>
      <c r="AU194" s="34"/>
      <c r="AV194" s="36">
        <v>1</v>
      </c>
      <c r="AW194" s="36" t="s">
        <v>309</v>
      </c>
      <c r="AX194" s="36">
        <v>1536</v>
      </c>
      <c r="AY194" s="36">
        <v>1</v>
      </c>
      <c r="AZ194" s="36" t="s">
        <v>328</v>
      </c>
      <c r="BA194" s="36">
        <v>0</v>
      </c>
      <c r="BB194" s="36"/>
      <c r="BC194" s="38"/>
      <c r="BD194" s="38"/>
      <c r="BE194" s="38"/>
      <c r="BF194" s="38"/>
    </row>
    <row r="195" spans="2:58" ht="12.75">
      <c r="B195" s="29">
        <v>38063</v>
      </c>
      <c r="C195" s="30">
        <v>8</v>
      </c>
      <c r="D195" s="31" t="s">
        <v>329</v>
      </c>
      <c r="E195" s="31" t="s">
        <v>291</v>
      </c>
      <c r="F195" s="32">
        <v>0</v>
      </c>
      <c r="G195" s="32">
        <v>2</v>
      </c>
      <c r="H195" s="28">
        <v>2</v>
      </c>
      <c r="I195" s="32">
        <v>1</v>
      </c>
      <c r="J195" s="33">
        <v>981.68</v>
      </c>
      <c r="K195" s="34">
        <v>4410</v>
      </c>
      <c r="L195" s="34">
        <v>3715</v>
      </c>
      <c r="M195" s="34">
        <v>1649</v>
      </c>
      <c r="N195" s="34">
        <v>1707</v>
      </c>
      <c r="O195" s="40">
        <v>3.7</v>
      </c>
      <c r="P195" s="30">
        <v>4.4</v>
      </c>
      <c r="Q195" s="47">
        <v>18245</v>
      </c>
      <c r="R195" s="48">
        <v>20713</v>
      </c>
      <c r="S195" s="36">
        <v>1310</v>
      </c>
      <c r="T195" s="36">
        <v>1415</v>
      </c>
      <c r="U195" s="36">
        <v>30</v>
      </c>
      <c r="V195" s="36">
        <v>0</v>
      </c>
      <c r="W195" s="36">
        <v>0</v>
      </c>
      <c r="X195" s="36">
        <v>0</v>
      </c>
      <c r="Y195" s="36">
        <v>70</v>
      </c>
      <c r="Z195" s="36">
        <v>102</v>
      </c>
      <c r="AA195" s="36">
        <v>33</v>
      </c>
      <c r="AB195" s="36">
        <v>0</v>
      </c>
      <c r="AC195" s="36">
        <v>55</v>
      </c>
      <c r="AD195" s="36">
        <v>49</v>
      </c>
      <c r="AE195" s="36">
        <v>167</v>
      </c>
      <c r="AF195" s="36">
        <v>135</v>
      </c>
      <c r="AG195" s="36">
        <v>247</v>
      </c>
      <c r="AH195" s="36">
        <v>236</v>
      </c>
      <c r="AI195" s="36">
        <v>147</v>
      </c>
      <c r="AJ195" s="36">
        <v>157</v>
      </c>
      <c r="AK195" s="36">
        <v>561</v>
      </c>
      <c r="AL195" s="36">
        <v>607</v>
      </c>
      <c r="AM195" s="36">
        <v>339</v>
      </c>
      <c r="AN195" s="36">
        <v>292</v>
      </c>
      <c r="AO195" s="36">
        <v>137</v>
      </c>
      <c r="AP195" s="28">
        <v>0</v>
      </c>
      <c r="AQ195" s="34"/>
      <c r="AR195" s="34"/>
      <c r="AS195" s="37">
        <v>2014</v>
      </c>
      <c r="AT195" s="34"/>
      <c r="AU195" s="34"/>
      <c r="AV195" s="36">
        <v>0</v>
      </c>
      <c r="AW195" s="36"/>
      <c r="AX195" s="36"/>
      <c r="AY195" s="36"/>
      <c r="AZ195" s="36"/>
      <c r="BA195" s="36">
        <v>0</v>
      </c>
      <c r="BB195" s="36"/>
      <c r="BC195" s="38"/>
      <c r="BD195" s="38"/>
      <c r="BE195" s="38"/>
      <c r="BF195" s="38"/>
    </row>
    <row r="196" spans="2:58" ht="12.75">
      <c r="B196" s="29">
        <v>38065</v>
      </c>
      <c r="C196" s="30">
        <v>8</v>
      </c>
      <c r="D196" s="31" t="s">
        <v>330</v>
      </c>
      <c r="E196" s="31" t="s">
        <v>291</v>
      </c>
      <c r="F196" s="32">
        <v>0</v>
      </c>
      <c r="G196" s="32">
        <v>0</v>
      </c>
      <c r="H196" s="28">
        <v>0</v>
      </c>
      <c r="I196" s="32">
        <v>1</v>
      </c>
      <c r="J196" s="33">
        <v>723.56</v>
      </c>
      <c r="K196" s="34">
        <v>2381</v>
      </c>
      <c r="L196" s="34">
        <v>2065</v>
      </c>
      <c r="M196" s="34">
        <v>807</v>
      </c>
      <c r="N196" s="34">
        <v>764</v>
      </c>
      <c r="O196" s="40">
        <v>3.8</v>
      </c>
      <c r="P196" s="30">
        <v>5.8</v>
      </c>
      <c r="Q196" s="47">
        <v>11329</v>
      </c>
      <c r="R196" s="48">
        <v>20395</v>
      </c>
      <c r="S196" s="36">
        <v>630</v>
      </c>
      <c r="T196" s="36">
        <v>612</v>
      </c>
      <c r="U196" s="36">
        <v>0</v>
      </c>
      <c r="V196" s="36">
        <v>0</v>
      </c>
      <c r="W196" s="36">
        <v>0</v>
      </c>
      <c r="X196" s="36">
        <v>0</v>
      </c>
      <c r="Y196" s="36">
        <v>60</v>
      </c>
      <c r="Z196" s="36">
        <v>54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67</v>
      </c>
      <c r="AH196" s="36">
        <v>65</v>
      </c>
      <c r="AI196" s="36">
        <v>0</v>
      </c>
      <c r="AJ196" s="36">
        <v>0</v>
      </c>
      <c r="AK196" s="36">
        <v>117</v>
      </c>
      <c r="AL196" s="36">
        <v>113</v>
      </c>
      <c r="AM196" s="36">
        <v>177</v>
      </c>
      <c r="AN196" s="36">
        <v>152</v>
      </c>
      <c r="AO196" s="36">
        <v>34</v>
      </c>
      <c r="AP196" s="28">
        <v>0</v>
      </c>
      <c r="AQ196" s="34"/>
      <c r="AR196" s="34"/>
      <c r="AS196" s="42">
        <v>903</v>
      </c>
      <c r="AT196" s="34"/>
      <c r="AU196" s="34"/>
      <c r="AV196" s="36">
        <v>0</v>
      </c>
      <c r="AW196" s="36"/>
      <c r="AX196" s="36"/>
      <c r="AY196" s="36"/>
      <c r="AZ196" s="36"/>
      <c r="BA196" s="36">
        <v>0</v>
      </c>
      <c r="BB196" s="36"/>
      <c r="BC196" s="38"/>
      <c r="BD196" s="38"/>
      <c r="BE196" s="38"/>
      <c r="BF196" s="38"/>
    </row>
    <row r="197" spans="2:58" ht="12.75">
      <c r="B197" s="29">
        <v>38067</v>
      </c>
      <c r="C197" s="30">
        <v>9</v>
      </c>
      <c r="D197" s="31" t="s">
        <v>331</v>
      </c>
      <c r="E197" s="31" t="s">
        <v>291</v>
      </c>
      <c r="F197" s="32">
        <v>0</v>
      </c>
      <c r="G197" s="32">
        <v>0</v>
      </c>
      <c r="H197" s="28">
        <v>0</v>
      </c>
      <c r="I197" s="32">
        <v>0</v>
      </c>
      <c r="J197" s="33">
        <v>1118.8</v>
      </c>
      <c r="K197" s="34">
        <v>9238</v>
      </c>
      <c r="L197" s="34">
        <v>8585</v>
      </c>
      <c r="M197" s="34">
        <v>4434</v>
      </c>
      <c r="N197" s="34">
        <v>5283</v>
      </c>
      <c r="O197" s="40">
        <v>8.5</v>
      </c>
      <c r="P197" s="30">
        <v>6.6</v>
      </c>
      <c r="Q197" s="47">
        <v>18320</v>
      </c>
      <c r="R197" s="48">
        <v>28406</v>
      </c>
      <c r="S197" s="36">
        <v>3677</v>
      </c>
      <c r="T197" s="36">
        <v>4524</v>
      </c>
      <c r="U197" s="36">
        <v>128</v>
      </c>
      <c r="V197" s="36">
        <v>176</v>
      </c>
      <c r="W197" s="36">
        <v>10</v>
      </c>
      <c r="X197" s="36">
        <v>0</v>
      </c>
      <c r="Y197" s="36">
        <v>241</v>
      </c>
      <c r="Z197" s="36">
        <v>367</v>
      </c>
      <c r="AA197" s="36">
        <v>572</v>
      </c>
      <c r="AB197" s="36">
        <v>1111</v>
      </c>
      <c r="AC197" s="36">
        <v>274</v>
      </c>
      <c r="AD197" s="36">
        <v>311</v>
      </c>
      <c r="AE197" s="36">
        <v>276</v>
      </c>
      <c r="AF197" s="36">
        <v>308</v>
      </c>
      <c r="AG197" s="36">
        <v>822</v>
      </c>
      <c r="AH197" s="36">
        <v>897</v>
      </c>
      <c r="AI197" s="36">
        <v>225</v>
      </c>
      <c r="AJ197" s="36">
        <v>0</v>
      </c>
      <c r="AK197" s="36">
        <v>1129</v>
      </c>
      <c r="AL197" s="36">
        <v>1103</v>
      </c>
      <c r="AM197" s="36">
        <v>757</v>
      </c>
      <c r="AN197" s="36">
        <v>759</v>
      </c>
      <c r="AO197" s="36">
        <v>333</v>
      </c>
      <c r="AP197" s="28">
        <v>1</v>
      </c>
      <c r="AQ197" s="34"/>
      <c r="AR197" s="34"/>
      <c r="AS197" s="39">
        <v>4115</v>
      </c>
      <c r="AT197" s="34"/>
      <c r="AU197" s="34"/>
      <c r="AV197" s="36">
        <v>0</v>
      </c>
      <c r="AW197" s="36"/>
      <c r="AX197" s="36"/>
      <c r="AY197" s="36"/>
      <c r="AZ197" s="36"/>
      <c r="BA197" s="36">
        <v>1</v>
      </c>
      <c r="BB197" s="36">
        <v>29</v>
      </c>
      <c r="BC197" s="38"/>
      <c r="BD197" s="38"/>
      <c r="BE197" s="38"/>
      <c r="BF197" s="38"/>
    </row>
    <row r="198" spans="2:58" ht="12.75">
      <c r="B198" s="29">
        <v>38069</v>
      </c>
      <c r="C198" s="30">
        <v>7</v>
      </c>
      <c r="D198" s="31" t="s">
        <v>332</v>
      </c>
      <c r="E198" s="31" t="s">
        <v>291</v>
      </c>
      <c r="F198" s="32">
        <v>0</v>
      </c>
      <c r="G198" s="32">
        <v>2</v>
      </c>
      <c r="H198" s="28">
        <v>2</v>
      </c>
      <c r="I198" s="32">
        <v>0</v>
      </c>
      <c r="J198" s="33">
        <v>1017.91</v>
      </c>
      <c r="K198" s="34">
        <v>5052</v>
      </c>
      <c r="L198" s="34">
        <v>4675</v>
      </c>
      <c r="M198" s="34">
        <v>2125</v>
      </c>
      <c r="N198" s="34">
        <v>2679</v>
      </c>
      <c r="O198" s="40">
        <v>2.7</v>
      </c>
      <c r="P198" s="30">
        <v>2.7</v>
      </c>
      <c r="Q198" s="47">
        <v>16722</v>
      </c>
      <c r="R198" s="48">
        <v>21967</v>
      </c>
      <c r="S198" s="36">
        <v>1808</v>
      </c>
      <c r="T198" s="36">
        <v>2392</v>
      </c>
      <c r="U198" s="36">
        <v>31</v>
      </c>
      <c r="V198" s="36">
        <v>0</v>
      </c>
      <c r="W198" s="36">
        <v>0</v>
      </c>
      <c r="X198" s="36">
        <v>0</v>
      </c>
      <c r="Y198" s="36">
        <v>69</v>
      </c>
      <c r="Z198" s="36">
        <v>0</v>
      </c>
      <c r="AA198" s="36">
        <v>58</v>
      </c>
      <c r="AB198" s="36">
        <v>124</v>
      </c>
      <c r="AC198" s="36">
        <v>174</v>
      </c>
      <c r="AD198" s="36">
        <v>180</v>
      </c>
      <c r="AE198" s="36">
        <v>126</v>
      </c>
      <c r="AF198" s="36">
        <v>190</v>
      </c>
      <c r="AG198" s="36">
        <v>483</v>
      </c>
      <c r="AH198" s="36">
        <v>460</v>
      </c>
      <c r="AI198" s="36">
        <v>128</v>
      </c>
      <c r="AJ198" s="36">
        <v>193</v>
      </c>
      <c r="AK198" s="36">
        <v>735</v>
      </c>
      <c r="AL198" s="36">
        <v>1107</v>
      </c>
      <c r="AM198" s="36">
        <v>317</v>
      </c>
      <c r="AN198" s="36">
        <v>287</v>
      </c>
      <c r="AO198" s="36">
        <v>150</v>
      </c>
      <c r="AP198" s="28">
        <v>0</v>
      </c>
      <c r="AQ198" s="34"/>
      <c r="AR198" s="34"/>
      <c r="AS198" s="37">
        <v>2269</v>
      </c>
      <c r="AT198" s="34"/>
      <c r="AU198" s="34"/>
      <c r="AV198" s="36">
        <v>0</v>
      </c>
      <c r="AW198" s="36"/>
      <c r="AX198" s="36"/>
      <c r="AY198" s="36"/>
      <c r="AZ198" s="36"/>
      <c r="BA198" s="36">
        <v>0</v>
      </c>
      <c r="BB198" s="36"/>
      <c r="BC198" s="38"/>
      <c r="BD198" s="38"/>
      <c r="BE198" s="38"/>
      <c r="BF198" s="38"/>
    </row>
    <row r="199" spans="2:58" ht="12.75">
      <c r="B199" s="29">
        <v>38071</v>
      </c>
      <c r="C199" s="30">
        <v>7</v>
      </c>
      <c r="D199" s="31" t="s">
        <v>172</v>
      </c>
      <c r="E199" s="31" t="s">
        <v>291</v>
      </c>
      <c r="F199" s="32">
        <v>0</v>
      </c>
      <c r="G199" s="32">
        <v>0</v>
      </c>
      <c r="H199" s="28">
        <v>0</v>
      </c>
      <c r="I199" s="32">
        <v>0</v>
      </c>
      <c r="J199" s="33">
        <v>1186.23</v>
      </c>
      <c r="K199" s="34">
        <v>12681</v>
      </c>
      <c r="L199" s="34">
        <v>12066</v>
      </c>
      <c r="M199" s="34">
        <v>7121</v>
      </c>
      <c r="N199" s="34">
        <v>7940</v>
      </c>
      <c r="O199" s="40">
        <v>3.6</v>
      </c>
      <c r="P199" s="30">
        <v>3.4</v>
      </c>
      <c r="Q199" s="47">
        <v>16298</v>
      </c>
      <c r="R199" s="48">
        <v>24130</v>
      </c>
      <c r="S199" s="36">
        <v>5658</v>
      </c>
      <c r="T199" s="36">
        <v>6421</v>
      </c>
      <c r="U199" s="36">
        <v>96</v>
      </c>
      <c r="V199" s="36">
        <v>0</v>
      </c>
      <c r="W199" s="36">
        <v>0</v>
      </c>
      <c r="X199" s="36">
        <v>0</v>
      </c>
      <c r="Y199" s="36">
        <v>275</v>
      </c>
      <c r="Z199" s="36">
        <v>410</v>
      </c>
      <c r="AA199" s="36">
        <v>222</v>
      </c>
      <c r="AB199" s="36">
        <v>265</v>
      </c>
      <c r="AC199" s="36">
        <v>302</v>
      </c>
      <c r="AD199" s="36">
        <v>406</v>
      </c>
      <c r="AE199" s="36">
        <v>389</v>
      </c>
      <c r="AF199" s="36">
        <v>343</v>
      </c>
      <c r="AG199" s="36">
        <v>1635</v>
      </c>
      <c r="AH199" s="36">
        <v>1716</v>
      </c>
      <c r="AI199" s="36">
        <v>481</v>
      </c>
      <c r="AJ199" s="36">
        <v>528</v>
      </c>
      <c r="AK199" s="36">
        <v>2249</v>
      </c>
      <c r="AL199" s="36">
        <v>2592</v>
      </c>
      <c r="AM199" s="36">
        <v>1463</v>
      </c>
      <c r="AN199" s="36">
        <v>1519</v>
      </c>
      <c r="AO199" s="36">
        <v>418</v>
      </c>
      <c r="AP199" s="28">
        <v>0</v>
      </c>
      <c r="AQ199" s="34">
        <v>1</v>
      </c>
      <c r="AR199" s="34">
        <v>7222</v>
      </c>
      <c r="AS199" s="37">
        <v>5729</v>
      </c>
      <c r="AT199" s="34"/>
      <c r="AU199" s="34"/>
      <c r="AV199" s="36">
        <v>0</v>
      </c>
      <c r="AW199" s="36"/>
      <c r="AX199" s="36"/>
      <c r="AY199" s="36"/>
      <c r="AZ199" s="36"/>
      <c r="BA199" s="36">
        <v>0</v>
      </c>
      <c r="BB199" s="36"/>
      <c r="BC199" s="38"/>
      <c r="BD199" s="38"/>
      <c r="BE199" s="38" t="s">
        <v>533</v>
      </c>
      <c r="BF199" s="38">
        <v>1</v>
      </c>
    </row>
    <row r="200" spans="2:58" ht="12.75">
      <c r="B200" s="29">
        <v>38073</v>
      </c>
      <c r="C200" s="30">
        <v>8</v>
      </c>
      <c r="D200" s="31" t="s">
        <v>333</v>
      </c>
      <c r="E200" s="31" t="s">
        <v>291</v>
      </c>
      <c r="F200" s="32">
        <v>0</v>
      </c>
      <c r="G200" s="32">
        <v>0</v>
      </c>
      <c r="H200" s="28">
        <v>0</v>
      </c>
      <c r="I200" s="32">
        <v>1</v>
      </c>
      <c r="J200" s="33">
        <v>862.79</v>
      </c>
      <c r="K200" s="34">
        <v>5921</v>
      </c>
      <c r="L200" s="34">
        <v>5890</v>
      </c>
      <c r="M200" s="34">
        <v>2362</v>
      </c>
      <c r="N200" s="34">
        <v>2863</v>
      </c>
      <c r="O200" s="40">
        <v>1.7</v>
      </c>
      <c r="P200" s="30">
        <v>2.2</v>
      </c>
      <c r="Q200" s="47">
        <v>15307</v>
      </c>
      <c r="R200" s="48">
        <v>23163</v>
      </c>
      <c r="S200" s="36">
        <v>1907</v>
      </c>
      <c r="T200" s="36">
        <v>2337</v>
      </c>
      <c r="U200" s="36">
        <v>49</v>
      </c>
      <c r="V200" s="36">
        <v>91</v>
      </c>
      <c r="W200" s="36">
        <v>0</v>
      </c>
      <c r="X200" s="36">
        <v>0</v>
      </c>
      <c r="Y200" s="36">
        <v>111</v>
      </c>
      <c r="Z200" s="36">
        <v>169</v>
      </c>
      <c r="AA200" s="36">
        <v>137</v>
      </c>
      <c r="AB200" s="36">
        <v>242</v>
      </c>
      <c r="AC200" s="36">
        <v>146</v>
      </c>
      <c r="AD200" s="36">
        <v>119</v>
      </c>
      <c r="AE200" s="36">
        <v>197</v>
      </c>
      <c r="AF200" s="36">
        <v>209</v>
      </c>
      <c r="AG200" s="36">
        <v>426</v>
      </c>
      <c r="AH200" s="36">
        <v>486</v>
      </c>
      <c r="AI200" s="36">
        <v>136</v>
      </c>
      <c r="AJ200" s="36">
        <v>168</v>
      </c>
      <c r="AK200" s="36">
        <v>701</v>
      </c>
      <c r="AL200" s="36">
        <v>847</v>
      </c>
      <c r="AM200" s="36">
        <v>455</v>
      </c>
      <c r="AN200" s="36">
        <v>526</v>
      </c>
      <c r="AO200" s="36">
        <v>205</v>
      </c>
      <c r="AP200" s="28">
        <v>0</v>
      </c>
      <c r="AQ200" s="34"/>
      <c r="AR200" s="34"/>
      <c r="AS200" s="37">
        <v>2604</v>
      </c>
      <c r="AT200" s="34"/>
      <c r="AU200" s="34"/>
      <c r="AV200" s="36">
        <v>0</v>
      </c>
      <c r="AW200" s="36"/>
      <c r="AX200" s="36"/>
      <c r="AY200" s="36"/>
      <c r="AZ200" s="36"/>
      <c r="BA200" s="36">
        <v>0</v>
      </c>
      <c r="BB200" s="36"/>
      <c r="BC200" s="38"/>
      <c r="BD200" s="38"/>
      <c r="BE200" s="38"/>
      <c r="BF200" s="38"/>
    </row>
    <row r="201" spans="2:58" ht="12.75">
      <c r="B201" s="29">
        <v>38075</v>
      </c>
      <c r="C201" s="30">
        <v>9</v>
      </c>
      <c r="D201" s="31" t="s">
        <v>178</v>
      </c>
      <c r="E201" s="31" t="s">
        <v>291</v>
      </c>
      <c r="F201" s="32">
        <v>0</v>
      </c>
      <c r="G201" s="32">
        <v>0</v>
      </c>
      <c r="H201" s="28">
        <v>2</v>
      </c>
      <c r="I201" s="32">
        <v>0</v>
      </c>
      <c r="J201" s="33">
        <v>874.78</v>
      </c>
      <c r="K201" s="34">
        <v>3160</v>
      </c>
      <c r="L201" s="34">
        <v>2610</v>
      </c>
      <c r="M201" s="34">
        <v>999</v>
      </c>
      <c r="N201" s="34">
        <v>1121</v>
      </c>
      <c r="O201" s="40">
        <v>2.4</v>
      </c>
      <c r="P201" s="30">
        <v>2.1</v>
      </c>
      <c r="Q201" s="47">
        <v>15750</v>
      </c>
      <c r="R201" s="48">
        <v>25560</v>
      </c>
      <c r="S201" s="36">
        <v>754</v>
      </c>
      <c r="T201" s="36">
        <v>886</v>
      </c>
      <c r="U201" s="36">
        <v>24</v>
      </c>
      <c r="V201" s="36">
        <v>0</v>
      </c>
      <c r="W201" s="36">
        <v>60</v>
      </c>
      <c r="X201" s="36">
        <v>48</v>
      </c>
      <c r="Y201" s="36">
        <v>41</v>
      </c>
      <c r="Z201" s="36">
        <v>39</v>
      </c>
      <c r="AA201" s="36">
        <v>13</v>
      </c>
      <c r="AB201" s="36">
        <v>22</v>
      </c>
      <c r="AC201" s="36">
        <v>29</v>
      </c>
      <c r="AD201" s="36">
        <v>0</v>
      </c>
      <c r="AE201" s="36">
        <v>67</v>
      </c>
      <c r="AF201" s="36">
        <v>71</v>
      </c>
      <c r="AG201" s="36">
        <v>149</v>
      </c>
      <c r="AH201" s="36">
        <v>156</v>
      </c>
      <c r="AI201" s="36">
        <v>62</v>
      </c>
      <c r="AJ201" s="36">
        <v>78</v>
      </c>
      <c r="AK201" s="36">
        <v>309</v>
      </c>
      <c r="AL201" s="36">
        <v>404</v>
      </c>
      <c r="AM201" s="36">
        <v>245</v>
      </c>
      <c r="AN201" s="36">
        <v>235</v>
      </c>
      <c r="AO201" s="36">
        <v>101</v>
      </c>
      <c r="AP201" s="28">
        <v>0</v>
      </c>
      <c r="AQ201" s="34"/>
      <c r="AR201" s="34"/>
      <c r="AS201" s="37">
        <v>1413</v>
      </c>
      <c r="AT201" s="34"/>
      <c r="AU201" s="34"/>
      <c r="AV201" s="36">
        <v>0</v>
      </c>
      <c r="AW201" s="36"/>
      <c r="AX201" s="36"/>
      <c r="AY201" s="36"/>
      <c r="AZ201" s="36"/>
      <c r="BA201" s="36">
        <v>0</v>
      </c>
      <c r="BB201" s="36"/>
      <c r="BC201" s="38">
        <v>1</v>
      </c>
      <c r="BD201" s="38" t="s">
        <v>334</v>
      </c>
      <c r="BE201" s="38"/>
      <c r="BF201" s="38"/>
    </row>
    <row r="202" spans="2:58" ht="12.75">
      <c r="B202" s="29">
        <v>38077</v>
      </c>
      <c r="C202" s="30">
        <v>6</v>
      </c>
      <c r="D202" s="31" t="s">
        <v>267</v>
      </c>
      <c r="E202" s="31" t="s">
        <v>291</v>
      </c>
      <c r="F202" s="32">
        <v>0</v>
      </c>
      <c r="G202" s="32">
        <v>0</v>
      </c>
      <c r="H202" s="28">
        <v>0</v>
      </c>
      <c r="I202" s="32">
        <v>1</v>
      </c>
      <c r="J202" s="33">
        <v>1436.91</v>
      </c>
      <c r="K202" s="34">
        <v>18148</v>
      </c>
      <c r="L202" s="34">
        <v>17998</v>
      </c>
      <c r="M202" s="34">
        <v>8224</v>
      </c>
      <c r="N202" s="34">
        <v>10420</v>
      </c>
      <c r="O202" s="40">
        <v>4.5</v>
      </c>
      <c r="P202" s="30">
        <v>2.6</v>
      </c>
      <c r="Q202" s="47">
        <v>14722</v>
      </c>
      <c r="R202" s="48">
        <v>22678</v>
      </c>
      <c r="S202" s="36">
        <v>6497</v>
      </c>
      <c r="T202" s="36">
        <v>8847</v>
      </c>
      <c r="U202" s="36">
        <v>132</v>
      </c>
      <c r="V202" s="36">
        <v>166</v>
      </c>
      <c r="W202" s="36">
        <v>0</v>
      </c>
      <c r="X202" s="36">
        <v>0</v>
      </c>
      <c r="Y202" s="36">
        <v>454</v>
      </c>
      <c r="Z202" s="36">
        <v>709</v>
      </c>
      <c r="AA202" s="36">
        <v>1645</v>
      </c>
      <c r="AB202" s="36">
        <v>2296</v>
      </c>
      <c r="AC202" s="36">
        <v>334</v>
      </c>
      <c r="AD202" s="36">
        <v>556</v>
      </c>
      <c r="AE202" s="36">
        <v>459</v>
      </c>
      <c r="AF202" s="36">
        <v>483</v>
      </c>
      <c r="AG202" s="36">
        <v>1244</v>
      </c>
      <c r="AH202" s="36">
        <v>1390</v>
      </c>
      <c r="AI202" s="36">
        <v>523</v>
      </c>
      <c r="AJ202" s="36">
        <v>0</v>
      </c>
      <c r="AK202" s="36">
        <v>1701</v>
      </c>
      <c r="AL202" s="36">
        <v>2789</v>
      </c>
      <c r="AM202" s="36">
        <v>1727</v>
      </c>
      <c r="AN202" s="36">
        <v>1573</v>
      </c>
      <c r="AO202" s="36">
        <v>550</v>
      </c>
      <c r="AP202" s="28">
        <v>4</v>
      </c>
      <c r="AQ202" s="34">
        <v>1</v>
      </c>
      <c r="AR202" s="34">
        <v>8586</v>
      </c>
      <c r="AS202" s="37">
        <v>7575</v>
      </c>
      <c r="AT202" s="34"/>
      <c r="AU202" s="34"/>
      <c r="AV202" s="36">
        <v>0</v>
      </c>
      <c r="AW202" s="36"/>
      <c r="AX202" s="36"/>
      <c r="AY202" s="36"/>
      <c r="AZ202" s="36"/>
      <c r="BA202" s="36">
        <v>1</v>
      </c>
      <c r="BB202" s="36">
        <v>29</v>
      </c>
      <c r="BC202" s="38">
        <v>1</v>
      </c>
      <c r="BD202" s="38" t="s">
        <v>335</v>
      </c>
      <c r="BE202" s="38" t="s">
        <v>512</v>
      </c>
      <c r="BF202" s="38">
        <v>1</v>
      </c>
    </row>
    <row r="203" spans="2:58" ht="12.75">
      <c r="B203" s="29">
        <v>38079</v>
      </c>
      <c r="C203" s="30">
        <v>9</v>
      </c>
      <c r="D203" s="31" t="s">
        <v>336</v>
      </c>
      <c r="E203" s="31" t="s">
        <v>291</v>
      </c>
      <c r="F203" s="32">
        <v>0</v>
      </c>
      <c r="G203" s="32">
        <v>0</v>
      </c>
      <c r="H203" s="28">
        <v>0</v>
      </c>
      <c r="I203" s="32">
        <v>0</v>
      </c>
      <c r="J203" s="33">
        <v>902.54</v>
      </c>
      <c r="K203" s="34">
        <v>12772</v>
      </c>
      <c r="L203" s="34">
        <v>13674</v>
      </c>
      <c r="M203" s="34">
        <v>3971</v>
      </c>
      <c r="N203" s="34">
        <v>5756</v>
      </c>
      <c r="O203" s="40">
        <v>14.3</v>
      </c>
      <c r="P203" s="30">
        <v>12.5</v>
      </c>
      <c r="Q203" s="47">
        <v>10263</v>
      </c>
      <c r="R203" s="48">
        <v>17193</v>
      </c>
      <c r="S203" s="36">
        <v>2825</v>
      </c>
      <c r="T203" s="36">
        <v>4358</v>
      </c>
      <c r="U203" s="36">
        <v>41</v>
      </c>
      <c r="V203" s="36">
        <v>0</v>
      </c>
      <c r="W203" s="36">
        <v>0</v>
      </c>
      <c r="X203" s="36">
        <v>0</v>
      </c>
      <c r="Y203" s="36">
        <v>165</v>
      </c>
      <c r="Z203" s="36">
        <v>317</v>
      </c>
      <c r="AA203" s="36">
        <v>519</v>
      </c>
      <c r="AB203" s="36">
        <v>375</v>
      </c>
      <c r="AC203" s="36">
        <v>146</v>
      </c>
      <c r="AD203" s="36">
        <v>151</v>
      </c>
      <c r="AE203" s="36">
        <v>104</v>
      </c>
      <c r="AF203" s="36">
        <v>121</v>
      </c>
      <c r="AG203" s="36">
        <v>617</v>
      </c>
      <c r="AH203" s="36">
        <v>711</v>
      </c>
      <c r="AI203" s="36">
        <v>197</v>
      </c>
      <c r="AJ203" s="36">
        <v>263</v>
      </c>
      <c r="AK203" s="36">
        <v>1029</v>
      </c>
      <c r="AL203" s="36">
        <v>2354</v>
      </c>
      <c r="AM203" s="36">
        <v>1146</v>
      </c>
      <c r="AN203" s="36">
        <v>1398</v>
      </c>
      <c r="AO203" s="36">
        <v>213</v>
      </c>
      <c r="AP203" s="28">
        <v>2</v>
      </c>
      <c r="AQ203" s="34"/>
      <c r="AR203" s="34"/>
      <c r="AS203" s="37">
        <v>5027</v>
      </c>
      <c r="AT203" s="34"/>
      <c r="AU203" s="34"/>
      <c r="AV203" s="36">
        <v>1</v>
      </c>
      <c r="AW203" s="36" t="s">
        <v>337</v>
      </c>
      <c r="AX203" s="36">
        <v>10066</v>
      </c>
      <c r="AY203" s="36">
        <v>2</v>
      </c>
      <c r="AZ203" s="36" t="s">
        <v>338</v>
      </c>
      <c r="BA203" s="36">
        <v>0</v>
      </c>
      <c r="BB203" s="36"/>
      <c r="BC203" s="38"/>
      <c r="BD203" s="38"/>
      <c r="BE203" s="38"/>
      <c r="BF203" s="38"/>
    </row>
    <row r="204" spans="2:58" ht="12.75">
      <c r="B204" s="29">
        <v>38081</v>
      </c>
      <c r="C204" s="30">
        <v>9</v>
      </c>
      <c r="D204" s="31" t="s">
        <v>339</v>
      </c>
      <c r="E204" s="31" t="s">
        <v>291</v>
      </c>
      <c r="F204" s="32">
        <v>0</v>
      </c>
      <c r="G204" s="32">
        <v>0</v>
      </c>
      <c r="H204" s="28">
        <v>0</v>
      </c>
      <c r="I204" s="32">
        <v>0</v>
      </c>
      <c r="J204" s="33">
        <v>858.81</v>
      </c>
      <c r="K204" s="34">
        <v>4549</v>
      </c>
      <c r="L204" s="34">
        <v>4366</v>
      </c>
      <c r="M204" s="34">
        <v>2172</v>
      </c>
      <c r="N204" s="34">
        <v>2886</v>
      </c>
      <c r="O204" s="40">
        <v>1.7</v>
      </c>
      <c r="P204" s="30">
        <v>1.9</v>
      </c>
      <c r="Q204" s="47">
        <v>17694</v>
      </c>
      <c r="R204" s="48">
        <v>29259</v>
      </c>
      <c r="S204" s="36">
        <v>1859</v>
      </c>
      <c r="T204" s="36">
        <v>2592</v>
      </c>
      <c r="U204" s="36">
        <v>32</v>
      </c>
      <c r="V204" s="36">
        <v>0</v>
      </c>
      <c r="W204" s="36">
        <v>0</v>
      </c>
      <c r="X204" s="36">
        <v>0</v>
      </c>
      <c r="Y204" s="36">
        <v>92</v>
      </c>
      <c r="Z204" s="36">
        <v>105</v>
      </c>
      <c r="AA204" s="36">
        <v>820</v>
      </c>
      <c r="AB204" s="36">
        <v>0</v>
      </c>
      <c r="AC204" s="36">
        <v>97</v>
      </c>
      <c r="AD204" s="36">
        <v>186</v>
      </c>
      <c r="AE204" s="36">
        <v>108</v>
      </c>
      <c r="AF204" s="36">
        <v>121</v>
      </c>
      <c r="AG204" s="36">
        <v>291</v>
      </c>
      <c r="AH204" s="36">
        <v>323</v>
      </c>
      <c r="AI204" s="36">
        <v>87</v>
      </c>
      <c r="AJ204" s="36">
        <v>120</v>
      </c>
      <c r="AK204" s="36">
        <v>328</v>
      </c>
      <c r="AL204" s="36">
        <v>346</v>
      </c>
      <c r="AM204" s="36">
        <v>313</v>
      </c>
      <c r="AN204" s="36">
        <v>294</v>
      </c>
      <c r="AO204" s="36">
        <v>129</v>
      </c>
      <c r="AP204" s="28">
        <v>1</v>
      </c>
      <c r="AQ204" s="34"/>
      <c r="AR204" s="34"/>
      <c r="AS204" s="37">
        <v>2016</v>
      </c>
      <c r="AT204" s="34"/>
      <c r="AU204" s="34"/>
      <c r="AV204" s="36">
        <v>0</v>
      </c>
      <c r="AW204" s="36"/>
      <c r="AX204" s="36"/>
      <c r="AY204" s="36"/>
      <c r="AZ204" s="36"/>
      <c r="BA204" s="36">
        <v>0</v>
      </c>
      <c r="BB204" s="36"/>
      <c r="BC204" s="38"/>
      <c r="BD204" s="38"/>
      <c r="BE204" s="38"/>
      <c r="BF204" s="38"/>
    </row>
    <row r="205" spans="2:58" ht="12.75">
      <c r="B205" s="29">
        <v>38083</v>
      </c>
      <c r="C205" s="30">
        <v>9</v>
      </c>
      <c r="D205" s="31" t="s">
        <v>276</v>
      </c>
      <c r="E205" s="31" t="s">
        <v>291</v>
      </c>
      <c r="F205" s="32">
        <v>0</v>
      </c>
      <c r="G205" s="32">
        <v>2</v>
      </c>
      <c r="H205" s="28">
        <v>2</v>
      </c>
      <c r="I205" s="32">
        <v>1</v>
      </c>
      <c r="J205" s="33">
        <v>971.8</v>
      </c>
      <c r="K205" s="34">
        <v>2148</v>
      </c>
      <c r="L205" s="34">
        <v>1710</v>
      </c>
      <c r="M205" s="34">
        <v>529</v>
      </c>
      <c r="N205" s="34">
        <v>626</v>
      </c>
      <c r="O205" s="40">
        <v>2.7</v>
      </c>
      <c r="P205" s="30">
        <v>6</v>
      </c>
      <c r="Q205" s="47">
        <v>12902</v>
      </c>
      <c r="R205" s="48">
        <v>18460</v>
      </c>
      <c r="S205" s="36">
        <v>355</v>
      </c>
      <c r="T205" s="36">
        <v>487</v>
      </c>
      <c r="U205" s="36">
        <v>0</v>
      </c>
      <c r="V205" s="36">
        <v>0</v>
      </c>
      <c r="W205" s="36">
        <v>0</v>
      </c>
      <c r="X205" s="36">
        <v>0</v>
      </c>
      <c r="Y205" s="36">
        <v>29</v>
      </c>
      <c r="Z205" s="36">
        <v>0</v>
      </c>
      <c r="AA205" s="36">
        <v>12</v>
      </c>
      <c r="AB205" s="36">
        <v>0</v>
      </c>
      <c r="AC205" s="36">
        <v>24</v>
      </c>
      <c r="AD205" s="36">
        <v>0</v>
      </c>
      <c r="AE205" s="36">
        <v>42</v>
      </c>
      <c r="AF205" s="36">
        <v>37</v>
      </c>
      <c r="AG205" s="36">
        <v>86</v>
      </c>
      <c r="AH205" s="36">
        <v>67</v>
      </c>
      <c r="AI205" s="36">
        <v>50</v>
      </c>
      <c r="AJ205" s="36">
        <v>111</v>
      </c>
      <c r="AK205" s="36">
        <v>104</v>
      </c>
      <c r="AL205" s="36">
        <v>124</v>
      </c>
      <c r="AM205" s="36">
        <v>174</v>
      </c>
      <c r="AN205" s="36">
        <v>139</v>
      </c>
      <c r="AO205" s="36">
        <v>48</v>
      </c>
      <c r="AP205" s="28">
        <v>0</v>
      </c>
      <c r="AQ205" s="34"/>
      <c r="AR205" s="34"/>
      <c r="AS205" s="42">
        <v>924</v>
      </c>
      <c r="AT205" s="34"/>
      <c r="AU205" s="34"/>
      <c r="AV205" s="36">
        <v>0</v>
      </c>
      <c r="AW205" s="36"/>
      <c r="AX205" s="36"/>
      <c r="AY205" s="36"/>
      <c r="AZ205" s="36"/>
      <c r="BA205" s="36">
        <v>0</v>
      </c>
      <c r="BB205" s="36"/>
      <c r="BC205" s="38"/>
      <c r="BD205" s="38"/>
      <c r="BE205" s="38"/>
      <c r="BF205" s="38"/>
    </row>
    <row r="206" spans="2:58" ht="12.75">
      <c r="B206" s="29">
        <v>38085</v>
      </c>
      <c r="C206" s="30">
        <v>9</v>
      </c>
      <c r="D206" s="31" t="s">
        <v>340</v>
      </c>
      <c r="E206" s="31" t="s">
        <v>291</v>
      </c>
      <c r="F206" s="32">
        <v>0</v>
      </c>
      <c r="G206" s="32">
        <v>0</v>
      </c>
      <c r="H206" s="28">
        <v>0</v>
      </c>
      <c r="I206" s="32">
        <v>1</v>
      </c>
      <c r="J206" s="33">
        <v>1094.19</v>
      </c>
      <c r="K206" s="34">
        <v>3761</v>
      </c>
      <c r="L206" s="34">
        <v>4044</v>
      </c>
      <c r="M206" s="34">
        <v>1007</v>
      </c>
      <c r="N206" s="34">
        <v>1613</v>
      </c>
      <c r="O206" s="40">
        <v>14.8</v>
      </c>
      <c r="P206" s="30">
        <v>6.2</v>
      </c>
      <c r="Q206" s="47">
        <v>7941</v>
      </c>
      <c r="R206" s="48">
        <v>12855</v>
      </c>
      <c r="S206" s="36">
        <v>531</v>
      </c>
      <c r="T206" s="36">
        <v>1212</v>
      </c>
      <c r="U206" s="36">
        <v>12</v>
      </c>
      <c r="V206" s="36">
        <v>0</v>
      </c>
      <c r="W206" s="36">
        <v>0</v>
      </c>
      <c r="X206" s="36">
        <v>0</v>
      </c>
      <c r="Y206" s="36">
        <v>22</v>
      </c>
      <c r="Z206" s="36">
        <v>32</v>
      </c>
      <c r="AA206" s="36">
        <v>0</v>
      </c>
      <c r="AB206" s="36">
        <v>0</v>
      </c>
      <c r="AC206" s="36">
        <v>36</v>
      </c>
      <c r="AD206" s="36">
        <v>0</v>
      </c>
      <c r="AE206" s="36">
        <v>19</v>
      </c>
      <c r="AF206" s="36">
        <v>19</v>
      </c>
      <c r="AG206" s="36">
        <v>70</v>
      </c>
      <c r="AH206" s="36">
        <v>70</v>
      </c>
      <c r="AI206" s="36">
        <v>0</v>
      </c>
      <c r="AJ206" s="36">
        <v>0</v>
      </c>
      <c r="AK206" s="36">
        <v>0</v>
      </c>
      <c r="AL206" s="36">
        <v>1018</v>
      </c>
      <c r="AM206" s="36">
        <v>476</v>
      </c>
      <c r="AN206" s="36">
        <v>401</v>
      </c>
      <c r="AO206" s="36">
        <v>31</v>
      </c>
      <c r="AP206" s="28">
        <v>1</v>
      </c>
      <c r="AQ206" s="34"/>
      <c r="AR206" s="34"/>
      <c r="AS206" s="37">
        <v>1216</v>
      </c>
      <c r="AT206" s="34"/>
      <c r="AU206" s="34"/>
      <c r="AV206" s="36">
        <v>1</v>
      </c>
      <c r="AW206" s="36" t="s">
        <v>341</v>
      </c>
      <c r="AX206" s="36">
        <v>3297</v>
      </c>
      <c r="AY206" s="36">
        <v>1</v>
      </c>
      <c r="AZ206" s="36" t="s">
        <v>342</v>
      </c>
      <c r="BA206" s="36">
        <v>0</v>
      </c>
      <c r="BB206" s="36"/>
      <c r="BC206" s="38"/>
      <c r="BD206" s="38"/>
      <c r="BE206" s="38"/>
      <c r="BF206" s="38"/>
    </row>
    <row r="207" spans="2:58" ht="12.75">
      <c r="B207" s="29">
        <v>38087</v>
      </c>
      <c r="C207" s="30">
        <v>9</v>
      </c>
      <c r="D207" s="31" t="s">
        <v>343</v>
      </c>
      <c r="E207" s="31" t="s">
        <v>291</v>
      </c>
      <c r="F207" s="32">
        <v>0</v>
      </c>
      <c r="G207" s="32">
        <v>0</v>
      </c>
      <c r="H207" s="28">
        <v>2</v>
      </c>
      <c r="I207" s="32">
        <v>0</v>
      </c>
      <c r="J207" s="33">
        <v>1217.96</v>
      </c>
      <c r="K207" s="34">
        <v>907</v>
      </c>
      <c r="L207" s="34">
        <v>767</v>
      </c>
      <c r="M207" s="34">
        <v>142</v>
      </c>
      <c r="N207" s="34">
        <v>151</v>
      </c>
      <c r="O207" s="40">
        <v>2.4</v>
      </c>
      <c r="P207" s="30">
        <v>2.6</v>
      </c>
      <c r="Q207" s="47">
        <v>8582</v>
      </c>
      <c r="R207" s="48">
        <v>24563</v>
      </c>
      <c r="S207" s="36">
        <v>70</v>
      </c>
      <c r="T207" s="36">
        <v>95</v>
      </c>
      <c r="U207" s="36">
        <v>0</v>
      </c>
      <c r="V207" s="36">
        <v>0</v>
      </c>
      <c r="W207" s="36">
        <v>0</v>
      </c>
      <c r="X207" s="36">
        <v>0</v>
      </c>
      <c r="Y207" s="36">
        <v>0</v>
      </c>
      <c r="Z207" s="36">
        <v>0</v>
      </c>
      <c r="AA207" s="36">
        <v>0</v>
      </c>
      <c r="AB207" s="36">
        <v>10</v>
      </c>
      <c r="AC207" s="36">
        <v>0</v>
      </c>
      <c r="AD207" s="36">
        <v>0</v>
      </c>
      <c r="AE207" s="36">
        <v>0</v>
      </c>
      <c r="AF207" s="36">
        <v>0</v>
      </c>
      <c r="AG207" s="36">
        <v>16</v>
      </c>
      <c r="AH207" s="36">
        <v>0</v>
      </c>
      <c r="AI207" s="36">
        <v>0</v>
      </c>
      <c r="AJ207" s="36">
        <v>0</v>
      </c>
      <c r="AK207" s="36">
        <v>31</v>
      </c>
      <c r="AL207" s="36">
        <v>0</v>
      </c>
      <c r="AM207" s="36">
        <v>72</v>
      </c>
      <c r="AN207" s="36">
        <v>56</v>
      </c>
      <c r="AO207" s="36">
        <v>12</v>
      </c>
      <c r="AP207" s="28">
        <v>0</v>
      </c>
      <c r="AQ207" s="34"/>
      <c r="AR207" s="34"/>
      <c r="AS207" s="42">
        <v>451</v>
      </c>
      <c r="AT207" s="34"/>
      <c r="AU207" s="34"/>
      <c r="AV207" s="36">
        <v>0</v>
      </c>
      <c r="AW207" s="36"/>
      <c r="AX207" s="36"/>
      <c r="AY207" s="36"/>
      <c r="AZ207" s="36"/>
      <c r="BA207" s="36">
        <v>0</v>
      </c>
      <c r="BB207" s="36"/>
      <c r="BC207" s="38"/>
      <c r="BD207" s="38"/>
      <c r="BE207" s="38"/>
      <c r="BF207" s="38"/>
    </row>
    <row r="208" spans="2:58" ht="12.75">
      <c r="B208" s="29">
        <v>38089</v>
      </c>
      <c r="C208" s="30">
        <v>7</v>
      </c>
      <c r="D208" s="31" t="s">
        <v>344</v>
      </c>
      <c r="E208" s="31" t="s">
        <v>291</v>
      </c>
      <c r="F208" s="32">
        <v>0</v>
      </c>
      <c r="G208" s="32">
        <v>0</v>
      </c>
      <c r="H208" s="28">
        <v>0</v>
      </c>
      <c r="I208" s="32">
        <v>1</v>
      </c>
      <c r="J208" s="33">
        <v>1338.25</v>
      </c>
      <c r="K208" s="34">
        <v>22832</v>
      </c>
      <c r="L208" s="34">
        <v>22636</v>
      </c>
      <c r="M208" s="34">
        <v>11869</v>
      </c>
      <c r="N208" s="34">
        <v>14183</v>
      </c>
      <c r="O208" s="40">
        <v>3.7</v>
      </c>
      <c r="P208" s="30">
        <v>3.1</v>
      </c>
      <c r="Q208" s="47">
        <v>14107</v>
      </c>
      <c r="R208" s="48">
        <v>22435</v>
      </c>
      <c r="S208" s="36">
        <v>9948</v>
      </c>
      <c r="T208" s="36">
        <v>12047</v>
      </c>
      <c r="U208" s="36">
        <v>72</v>
      </c>
      <c r="V208" s="36">
        <v>122</v>
      </c>
      <c r="W208" s="36">
        <v>614</v>
      </c>
      <c r="X208" s="36">
        <v>532</v>
      </c>
      <c r="Y208" s="36">
        <v>483</v>
      </c>
      <c r="Z208" s="36">
        <v>866</v>
      </c>
      <c r="AA208" s="36">
        <v>685</v>
      </c>
      <c r="AB208" s="36">
        <v>1010</v>
      </c>
      <c r="AC208" s="36">
        <v>666</v>
      </c>
      <c r="AD208" s="36">
        <v>944</v>
      </c>
      <c r="AE208" s="36">
        <v>625</v>
      </c>
      <c r="AF208" s="36">
        <v>613</v>
      </c>
      <c r="AG208" s="36">
        <v>2500</v>
      </c>
      <c r="AH208" s="36">
        <v>2926</v>
      </c>
      <c r="AI208" s="36">
        <v>708</v>
      </c>
      <c r="AJ208" s="36">
        <v>715</v>
      </c>
      <c r="AK208" s="36">
        <v>3595</v>
      </c>
      <c r="AL208" s="36">
        <v>4319</v>
      </c>
      <c r="AM208" s="36">
        <v>1921</v>
      </c>
      <c r="AN208" s="36">
        <v>2136</v>
      </c>
      <c r="AO208" s="36">
        <v>853</v>
      </c>
      <c r="AP208" s="28">
        <v>2</v>
      </c>
      <c r="AQ208" s="34">
        <v>1</v>
      </c>
      <c r="AR208" s="34">
        <v>16010</v>
      </c>
      <c r="AS208" s="37">
        <v>9722</v>
      </c>
      <c r="AT208" s="34"/>
      <c r="AU208" s="34"/>
      <c r="AV208" s="36">
        <v>0</v>
      </c>
      <c r="AW208" s="36"/>
      <c r="AX208" s="36"/>
      <c r="AY208" s="36"/>
      <c r="AZ208" s="36"/>
      <c r="BA208" s="36">
        <v>1</v>
      </c>
      <c r="BB208" s="36">
        <v>94</v>
      </c>
      <c r="BC208" s="38"/>
      <c r="BD208" s="38"/>
      <c r="BE208" s="38" t="s">
        <v>513</v>
      </c>
      <c r="BF208" s="38">
        <v>1</v>
      </c>
    </row>
    <row r="209" spans="2:58" ht="12.75">
      <c r="B209" s="29">
        <v>38091</v>
      </c>
      <c r="C209" s="30">
        <v>8</v>
      </c>
      <c r="D209" s="31" t="s">
        <v>195</v>
      </c>
      <c r="E209" s="31" t="s">
        <v>291</v>
      </c>
      <c r="F209" s="32">
        <v>0</v>
      </c>
      <c r="G209" s="32">
        <v>2</v>
      </c>
      <c r="H209" s="28">
        <v>2</v>
      </c>
      <c r="I209" s="32">
        <v>1</v>
      </c>
      <c r="J209" s="33">
        <v>712.41</v>
      </c>
      <c r="K209" s="34">
        <v>2420</v>
      </c>
      <c r="L209" s="34">
        <v>2258</v>
      </c>
      <c r="M209" s="34">
        <v>662</v>
      </c>
      <c r="N209" s="34">
        <v>785</v>
      </c>
      <c r="O209" s="40">
        <v>1.6</v>
      </c>
      <c r="P209" s="30">
        <v>1.4</v>
      </c>
      <c r="Q209" s="47">
        <v>17602</v>
      </c>
      <c r="R209" s="48">
        <v>22056</v>
      </c>
      <c r="S209" s="36">
        <v>484</v>
      </c>
      <c r="T209" s="36">
        <v>613</v>
      </c>
      <c r="U209" s="36">
        <v>23</v>
      </c>
      <c r="V209" s="36">
        <v>0</v>
      </c>
      <c r="W209" s="36">
        <v>0</v>
      </c>
      <c r="X209" s="36">
        <v>0</v>
      </c>
      <c r="Y209" s="36">
        <v>34</v>
      </c>
      <c r="Z209" s="36">
        <v>0</v>
      </c>
      <c r="AA209" s="36">
        <v>43</v>
      </c>
      <c r="AB209" s="36">
        <v>80</v>
      </c>
      <c r="AC209" s="36">
        <v>52</v>
      </c>
      <c r="AD209" s="36">
        <v>51</v>
      </c>
      <c r="AE209" s="36">
        <v>50</v>
      </c>
      <c r="AF209" s="36">
        <v>63</v>
      </c>
      <c r="AG209" s="36">
        <v>100</v>
      </c>
      <c r="AH209" s="36">
        <v>141</v>
      </c>
      <c r="AI209" s="36">
        <v>64</v>
      </c>
      <c r="AJ209" s="36">
        <v>70</v>
      </c>
      <c r="AK209" s="36">
        <v>118</v>
      </c>
      <c r="AL209" s="36">
        <v>119</v>
      </c>
      <c r="AM209" s="36">
        <v>178</v>
      </c>
      <c r="AN209" s="36">
        <v>172</v>
      </c>
      <c r="AO209" s="36">
        <v>77</v>
      </c>
      <c r="AP209" s="28">
        <v>0</v>
      </c>
      <c r="AQ209" s="34"/>
      <c r="AR209" s="34"/>
      <c r="AS209" s="39">
        <v>1231</v>
      </c>
      <c r="AT209" s="34"/>
      <c r="AU209" s="34"/>
      <c r="AV209" s="36">
        <v>0</v>
      </c>
      <c r="AW209" s="36"/>
      <c r="AX209" s="36"/>
      <c r="AY209" s="36"/>
      <c r="AZ209" s="36"/>
      <c r="BA209" s="36">
        <v>0</v>
      </c>
      <c r="BB209" s="36"/>
      <c r="BC209" s="38"/>
      <c r="BD209" s="38"/>
      <c r="BE209" s="38"/>
      <c r="BF209" s="38"/>
    </row>
    <row r="210" spans="2:58" ht="12.75">
      <c r="B210" s="29">
        <v>38093</v>
      </c>
      <c r="C210" s="30">
        <v>7</v>
      </c>
      <c r="D210" s="31" t="s">
        <v>345</v>
      </c>
      <c r="E210" s="31" t="s">
        <v>291</v>
      </c>
      <c r="F210" s="32">
        <v>0</v>
      </c>
      <c r="G210" s="32">
        <v>0</v>
      </c>
      <c r="H210" s="28">
        <v>0</v>
      </c>
      <c r="I210" s="32">
        <v>0</v>
      </c>
      <c r="J210" s="33">
        <v>2221.49</v>
      </c>
      <c r="K210" s="34">
        <v>22241</v>
      </c>
      <c r="L210" s="34">
        <v>21908</v>
      </c>
      <c r="M210" s="34">
        <v>11084</v>
      </c>
      <c r="N210" s="34">
        <v>13191</v>
      </c>
      <c r="O210" s="40">
        <v>3.4</v>
      </c>
      <c r="P210" s="30">
        <v>2.2</v>
      </c>
      <c r="Q210" s="47">
        <v>16796</v>
      </c>
      <c r="R210" s="48">
        <v>23912</v>
      </c>
      <c r="S210" s="36">
        <v>8866</v>
      </c>
      <c r="T210" s="36">
        <v>11162</v>
      </c>
      <c r="U210" s="36">
        <v>127</v>
      </c>
      <c r="V210" s="36">
        <v>0</v>
      </c>
      <c r="W210" s="36">
        <v>23</v>
      </c>
      <c r="X210" s="36">
        <v>0</v>
      </c>
      <c r="Y210" s="36">
        <v>424</v>
      </c>
      <c r="Z210" s="36">
        <v>586</v>
      </c>
      <c r="AA210" s="36">
        <v>1094</v>
      </c>
      <c r="AB210" s="36">
        <v>1414</v>
      </c>
      <c r="AC210" s="36">
        <v>667</v>
      </c>
      <c r="AD210" s="36">
        <v>880</v>
      </c>
      <c r="AE210" s="36">
        <v>463</v>
      </c>
      <c r="AF210" s="36">
        <v>550</v>
      </c>
      <c r="AG210" s="36">
        <v>2195</v>
      </c>
      <c r="AH210" s="36">
        <v>2659</v>
      </c>
      <c r="AI210" s="36">
        <v>701</v>
      </c>
      <c r="AJ210" s="36">
        <v>769</v>
      </c>
      <c r="AK210" s="36">
        <v>3172</v>
      </c>
      <c r="AL210" s="36">
        <v>4094</v>
      </c>
      <c r="AM210" s="36">
        <v>2218</v>
      </c>
      <c r="AN210" s="36">
        <v>2029</v>
      </c>
      <c r="AO210" s="36">
        <v>656</v>
      </c>
      <c r="AP210" s="28">
        <v>6</v>
      </c>
      <c r="AQ210" s="34">
        <v>1</v>
      </c>
      <c r="AR210" s="34">
        <v>15527</v>
      </c>
      <c r="AS210" s="37">
        <v>9817</v>
      </c>
      <c r="AT210" s="34"/>
      <c r="AU210" s="34"/>
      <c r="AV210" s="36">
        <v>0</v>
      </c>
      <c r="AW210" s="36"/>
      <c r="AX210" s="36"/>
      <c r="AY210" s="36"/>
      <c r="AZ210" s="36"/>
      <c r="BA210" s="36">
        <v>1</v>
      </c>
      <c r="BB210" s="36">
        <v>94</v>
      </c>
      <c r="BC210" s="38"/>
      <c r="BD210" s="38"/>
      <c r="BE210" s="38" t="s">
        <v>514</v>
      </c>
      <c r="BF210" s="38">
        <v>1</v>
      </c>
    </row>
    <row r="211" spans="2:58" ht="12.75">
      <c r="B211" s="29">
        <v>38095</v>
      </c>
      <c r="C211" s="30">
        <v>9</v>
      </c>
      <c r="D211" s="31" t="s">
        <v>346</v>
      </c>
      <c r="E211" s="31" t="s">
        <v>291</v>
      </c>
      <c r="F211" s="32">
        <v>0</v>
      </c>
      <c r="G211" s="32">
        <v>0</v>
      </c>
      <c r="H211" s="28">
        <v>2</v>
      </c>
      <c r="I211" s="32">
        <v>0</v>
      </c>
      <c r="J211" s="33">
        <v>1025.36</v>
      </c>
      <c r="K211" s="34">
        <v>3627</v>
      </c>
      <c r="L211" s="34">
        <v>2876</v>
      </c>
      <c r="M211" s="34">
        <v>1425</v>
      </c>
      <c r="N211" s="34">
        <v>1525</v>
      </c>
      <c r="O211" s="40">
        <v>2.8</v>
      </c>
      <c r="P211" s="30">
        <v>2.9</v>
      </c>
      <c r="Q211" s="47">
        <v>13803</v>
      </c>
      <c r="R211" s="48">
        <v>24852</v>
      </c>
      <c r="S211" s="36">
        <v>1180</v>
      </c>
      <c r="T211" s="36">
        <v>1324</v>
      </c>
      <c r="U211" s="36">
        <v>66</v>
      </c>
      <c r="V211" s="36">
        <v>0</v>
      </c>
      <c r="W211" s="36">
        <v>0</v>
      </c>
      <c r="X211" s="36">
        <v>0</v>
      </c>
      <c r="Y211" s="36">
        <v>54</v>
      </c>
      <c r="Z211" s="36">
        <v>61</v>
      </c>
      <c r="AA211" s="36">
        <v>165</v>
      </c>
      <c r="AB211" s="36">
        <v>203</v>
      </c>
      <c r="AC211" s="36">
        <v>84</v>
      </c>
      <c r="AD211" s="36">
        <v>99</v>
      </c>
      <c r="AE211" s="36">
        <v>80</v>
      </c>
      <c r="AF211" s="36">
        <v>64</v>
      </c>
      <c r="AG211" s="36">
        <v>226</v>
      </c>
      <c r="AH211" s="36">
        <v>223</v>
      </c>
      <c r="AI211" s="36">
        <v>111</v>
      </c>
      <c r="AJ211" s="36">
        <v>157</v>
      </c>
      <c r="AK211" s="36">
        <v>393</v>
      </c>
      <c r="AL211" s="36">
        <v>0</v>
      </c>
      <c r="AM211" s="36">
        <v>245</v>
      </c>
      <c r="AN211" s="36">
        <v>201</v>
      </c>
      <c r="AO211" s="36">
        <v>94</v>
      </c>
      <c r="AP211" s="28">
        <v>0</v>
      </c>
      <c r="AQ211" s="34"/>
      <c r="AR211" s="34"/>
      <c r="AS211" s="37">
        <v>1558</v>
      </c>
      <c r="AT211" s="34"/>
      <c r="AU211" s="34"/>
      <c r="AV211" s="36">
        <v>0</v>
      </c>
      <c r="AW211" s="36"/>
      <c r="AX211" s="36"/>
      <c r="AY211" s="36"/>
      <c r="AZ211" s="36"/>
      <c r="BA211" s="36">
        <v>0</v>
      </c>
      <c r="BB211" s="36"/>
      <c r="BC211" s="38"/>
      <c r="BD211" s="38"/>
      <c r="BE211" s="38"/>
      <c r="BF211" s="38"/>
    </row>
    <row r="212" spans="2:58" ht="12.75">
      <c r="B212" s="29">
        <v>38097</v>
      </c>
      <c r="C212" s="30">
        <v>8</v>
      </c>
      <c r="D212" s="31" t="s">
        <v>347</v>
      </c>
      <c r="E212" s="31" t="s">
        <v>291</v>
      </c>
      <c r="F212" s="32">
        <v>0</v>
      </c>
      <c r="G212" s="32">
        <v>0</v>
      </c>
      <c r="H212" s="28">
        <v>0</v>
      </c>
      <c r="I212" s="32">
        <v>1</v>
      </c>
      <c r="J212" s="33">
        <v>861.94</v>
      </c>
      <c r="K212" s="34">
        <v>8752</v>
      </c>
      <c r="L212" s="34">
        <v>8477</v>
      </c>
      <c r="M212" s="34">
        <v>3824</v>
      </c>
      <c r="N212" s="34">
        <v>4200</v>
      </c>
      <c r="O212" s="40">
        <v>3.9</v>
      </c>
      <c r="P212" s="30">
        <v>3</v>
      </c>
      <c r="Q212" s="47">
        <v>16094</v>
      </c>
      <c r="R212" s="48">
        <v>22799</v>
      </c>
      <c r="S212" s="36">
        <v>3083</v>
      </c>
      <c r="T212" s="36">
        <v>3417</v>
      </c>
      <c r="U212" s="36">
        <v>112</v>
      </c>
      <c r="V212" s="36">
        <v>0</v>
      </c>
      <c r="W212" s="36">
        <v>0</v>
      </c>
      <c r="X212" s="36">
        <v>0</v>
      </c>
      <c r="Y212" s="36">
        <v>157</v>
      </c>
      <c r="Z212" s="36">
        <v>305</v>
      </c>
      <c r="AA212" s="36">
        <v>335</v>
      </c>
      <c r="AB212" s="36">
        <v>0</v>
      </c>
      <c r="AC212" s="36">
        <v>199</v>
      </c>
      <c r="AD212" s="36">
        <v>180</v>
      </c>
      <c r="AE212" s="36">
        <v>293</v>
      </c>
      <c r="AF212" s="36">
        <v>357</v>
      </c>
      <c r="AG212" s="36">
        <v>648</v>
      </c>
      <c r="AH212" s="36">
        <v>690</v>
      </c>
      <c r="AI212" s="36">
        <v>287</v>
      </c>
      <c r="AJ212" s="36">
        <v>270</v>
      </c>
      <c r="AK212" s="36">
        <v>1043</v>
      </c>
      <c r="AL212" s="36">
        <v>1107</v>
      </c>
      <c r="AM212" s="36">
        <v>741</v>
      </c>
      <c r="AN212" s="36">
        <v>783</v>
      </c>
      <c r="AO212" s="36">
        <v>307</v>
      </c>
      <c r="AP212" s="28">
        <v>1</v>
      </c>
      <c r="AQ212" s="34"/>
      <c r="AR212" s="34"/>
      <c r="AS212" s="37">
        <v>3708</v>
      </c>
      <c r="AT212" s="34"/>
      <c r="AU212" s="34"/>
      <c r="AV212" s="36">
        <v>0</v>
      </c>
      <c r="AW212" s="36"/>
      <c r="AX212" s="36"/>
      <c r="AY212" s="36"/>
      <c r="AZ212" s="36"/>
      <c r="BA212" s="36">
        <v>1</v>
      </c>
      <c r="BB212" s="36">
        <v>29</v>
      </c>
      <c r="BC212" s="38"/>
      <c r="BD212" s="38"/>
      <c r="BE212" s="38" t="s">
        <v>515</v>
      </c>
      <c r="BF212" s="38">
        <v>1</v>
      </c>
    </row>
    <row r="213" spans="2:58" ht="12.75">
      <c r="B213" s="29">
        <v>38099</v>
      </c>
      <c r="C213" s="30">
        <v>6</v>
      </c>
      <c r="D213" s="31" t="s">
        <v>348</v>
      </c>
      <c r="E213" s="31" t="s">
        <v>291</v>
      </c>
      <c r="F213" s="32">
        <v>0</v>
      </c>
      <c r="G213" s="32">
        <v>0</v>
      </c>
      <c r="H213" s="28">
        <v>0</v>
      </c>
      <c r="I213" s="32">
        <v>1</v>
      </c>
      <c r="J213" s="33">
        <v>1282.01</v>
      </c>
      <c r="K213" s="34">
        <v>13840</v>
      </c>
      <c r="L213" s="34">
        <v>12389</v>
      </c>
      <c r="M213" s="34">
        <v>6891</v>
      </c>
      <c r="N213" s="34">
        <v>6663</v>
      </c>
      <c r="O213" s="40">
        <v>4.5</v>
      </c>
      <c r="P213" s="30">
        <v>4.2</v>
      </c>
      <c r="Q213" s="47">
        <v>15274</v>
      </c>
      <c r="R213" s="48">
        <v>23805</v>
      </c>
      <c r="S213" s="36">
        <v>4540</v>
      </c>
      <c r="T213" s="36">
        <v>5119</v>
      </c>
      <c r="U213" s="36">
        <v>210</v>
      </c>
      <c r="V213" s="36">
        <v>240</v>
      </c>
      <c r="W213" s="36">
        <v>52</v>
      </c>
      <c r="X213" s="36">
        <v>0</v>
      </c>
      <c r="Y213" s="36">
        <v>264</v>
      </c>
      <c r="Z213" s="36">
        <v>0</v>
      </c>
      <c r="AA213" s="36">
        <v>183</v>
      </c>
      <c r="AB213" s="36">
        <v>521</v>
      </c>
      <c r="AC213" s="36">
        <v>271</v>
      </c>
      <c r="AD213" s="36">
        <v>417</v>
      </c>
      <c r="AE213" s="36">
        <v>416</v>
      </c>
      <c r="AF213" s="36">
        <v>419</v>
      </c>
      <c r="AG213" s="36">
        <v>1141</v>
      </c>
      <c r="AH213" s="36">
        <v>1028</v>
      </c>
      <c r="AI213" s="36">
        <v>430</v>
      </c>
      <c r="AJ213" s="36">
        <v>383</v>
      </c>
      <c r="AK213" s="36">
        <v>1573</v>
      </c>
      <c r="AL213" s="36">
        <v>1764</v>
      </c>
      <c r="AM213" s="36">
        <v>2351</v>
      </c>
      <c r="AN213" s="36">
        <v>1544</v>
      </c>
      <c r="AO213" s="36">
        <v>439</v>
      </c>
      <c r="AP213" s="28">
        <v>2</v>
      </c>
      <c r="AQ213" s="34"/>
      <c r="AR213" s="34"/>
      <c r="AS213" s="37">
        <v>5757</v>
      </c>
      <c r="AT213" s="34"/>
      <c r="AU213" s="34"/>
      <c r="AV213" s="36">
        <v>0</v>
      </c>
      <c r="AW213" s="36"/>
      <c r="AX213" s="36"/>
      <c r="AY213" s="36"/>
      <c r="AZ213" s="36"/>
      <c r="BA213" s="36">
        <v>1</v>
      </c>
      <c r="BB213" s="36">
        <v>29</v>
      </c>
      <c r="BC213" s="38"/>
      <c r="BD213" s="38"/>
      <c r="BE213" s="38"/>
      <c r="BF213" s="38"/>
    </row>
    <row r="214" spans="2:58" ht="12.75">
      <c r="B214" s="29">
        <v>38101</v>
      </c>
      <c r="C214" s="30">
        <v>5</v>
      </c>
      <c r="D214" s="31" t="s">
        <v>349</v>
      </c>
      <c r="E214" s="31" t="s">
        <v>291</v>
      </c>
      <c r="F214" s="32">
        <v>0</v>
      </c>
      <c r="G214" s="32">
        <v>0</v>
      </c>
      <c r="H214" s="28">
        <v>0</v>
      </c>
      <c r="I214" s="32">
        <v>0</v>
      </c>
      <c r="J214" s="33">
        <v>2012.99</v>
      </c>
      <c r="K214" s="34">
        <v>57921</v>
      </c>
      <c r="L214" s="34">
        <v>58795</v>
      </c>
      <c r="M214" s="34">
        <v>32484</v>
      </c>
      <c r="N214" s="34">
        <v>38686</v>
      </c>
      <c r="O214" s="40">
        <v>4.4</v>
      </c>
      <c r="P214" s="30">
        <v>3</v>
      </c>
      <c r="Q214" s="47">
        <v>16482</v>
      </c>
      <c r="R214" s="48">
        <v>25583</v>
      </c>
      <c r="S214" s="36">
        <v>22346</v>
      </c>
      <c r="T214" s="36">
        <v>28761</v>
      </c>
      <c r="U214" s="36">
        <v>167</v>
      </c>
      <c r="V214" s="36">
        <v>296</v>
      </c>
      <c r="W214" s="36">
        <v>172</v>
      </c>
      <c r="X214" s="36">
        <v>291</v>
      </c>
      <c r="Y214" s="36">
        <v>1204</v>
      </c>
      <c r="Z214" s="36">
        <v>2068</v>
      </c>
      <c r="AA214" s="36">
        <v>794</v>
      </c>
      <c r="AB214" s="36">
        <v>882</v>
      </c>
      <c r="AC214" s="36">
        <v>1673</v>
      </c>
      <c r="AD214" s="36">
        <v>1645</v>
      </c>
      <c r="AE214" s="36">
        <v>1776</v>
      </c>
      <c r="AF214" s="36">
        <v>1803</v>
      </c>
      <c r="AG214" s="36">
        <v>6367</v>
      </c>
      <c r="AH214" s="36">
        <v>7582</v>
      </c>
      <c r="AI214" s="36">
        <v>1791</v>
      </c>
      <c r="AJ214" s="36">
        <v>2440</v>
      </c>
      <c r="AK214" s="36">
        <v>8402</v>
      </c>
      <c r="AL214" s="36">
        <v>11754</v>
      </c>
      <c r="AM214" s="36">
        <v>10138</v>
      </c>
      <c r="AN214" s="36">
        <v>9925</v>
      </c>
      <c r="AO214" s="36">
        <v>1626</v>
      </c>
      <c r="AP214" s="28">
        <v>10</v>
      </c>
      <c r="AQ214" s="34">
        <v>2</v>
      </c>
      <c r="AR214" s="34">
        <v>44166</v>
      </c>
      <c r="AS214" s="37">
        <v>25097</v>
      </c>
      <c r="AT214" s="34"/>
      <c r="AU214" s="34"/>
      <c r="AV214" s="36">
        <v>0</v>
      </c>
      <c r="AW214" s="36"/>
      <c r="AX214" s="36"/>
      <c r="AY214" s="36"/>
      <c r="AZ214" s="36"/>
      <c r="BA214" s="36">
        <v>0</v>
      </c>
      <c r="BB214" s="36"/>
      <c r="BC214" s="38">
        <v>1</v>
      </c>
      <c r="BD214" s="38" t="s">
        <v>350</v>
      </c>
      <c r="BE214" s="38" t="s">
        <v>516</v>
      </c>
      <c r="BF214" s="38">
        <v>1</v>
      </c>
    </row>
    <row r="215" spans="2:58" ht="12.75">
      <c r="B215" s="29">
        <v>38103</v>
      </c>
      <c r="C215" s="30">
        <v>9</v>
      </c>
      <c r="D215" s="31" t="s">
        <v>351</v>
      </c>
      <c r="E215" s="31" t="s">
        <v>291</v>
      </c>
      <c r="F215" s="32">
        <v>0</v>
      </c>
      <c r="G215" s="32">
        <v>2</v>
      </c>
      <c r="H215" s="28">
        <v>0</v>
      </c>
      <c r="I215" s="32">
        <v>0</v>
      </c>
      <c r="J215" s="33">
        <v>1271.35</v>
      </c>
      <c r="K215" s="34">
        <v>5864</v>
      </c>
      <c r="L215" s="34">
        <v>5102</v>
      </c>
      <c r="M215" s="34">
        <v>2218</v>
      </c>
      <c r="N215" s="34">
        <v>2646</v>
      </c>
      <c r="O215" s="40">
        <v>5.8</v>
      </c>
      <c r="P215" s="30">
        <v>3.8</v>
      </c>
      <c r="Q215" s="47">
        <v>17583</v>
      </c>
      <c r="R215" s="48">
        <v>22200</v>
      </c>
      <c r="S215" s="36">
        <v>1812</v>
      </c>
      <c r="T215" s="36">
        <v>2270</v>
      </c>
      <c r="U215" s="36">
        <v>47</v>
      </c>
      <c r="V215" s="36">
        <v>102</v>
      </c>
      <c r="W215" s="36">
        <v>23</v>
      </c>
      <c r="X215" s="36">
        <v>0</v>
      </c>
      <c r="Y215" s="36">
        <v>97</v>
      </c>
      <c r="Z215" s="36">
        <v>152</v>
      </c>
      <c r="AA215" s="36">
        <v>29</v>
      </c>
      <c r="AB215" s="36">
        <v>43</v>
      </c>
      <c r="AC215" s="36">
        <v>116</v>
      </c>
      <c r="AD215" s="36">
        <v>0</v>
      </c>
      <c r="AE215" s="36">
        <v>144</v>
      </c>
      <c r="AF215" s="36">
        <v>227</v>
      </c>
      <c r="AG215" s="36">
        <v>476</v>
      </c>
      <c r="AH215" s="36">
        <v>498</v>
      </c>
      <c r="AI215" s="36">
        <v>189</v>
      </c>
      <c r="AJ215" s="36">
        <v>201</v>
      </c>
      <c r="AK215" s="36">
        <v>691</v>
      </c>
      <c r="AL215" s="36">
        <v>867</v>
      </c>
      <c r="AM215" s="36">
        <v>406</v>
      </c>
      <c r="AN215" s="36">
        <v>376</v>
      </c>
      <c r="AO215" s="36">
        <v>203</v>
      </c>
      <c r="AP215" s="28">
        <v>1</v>
      </c>
      <c r="AQ215" s="34"/>
      <c r="AR215" s="34"/>
      <c r="AS215" s="37">
        <v>2643</v>
      </c>
      <c r="AT215" s="34"/>
      <c r="AU215" s="34"/>
      <c r="AV215" s="36">
        <v>0</v>
      </c>
      <c r="AW215" s="36"/>
      <c r="AX215" s="36"/>
      <c r="AY215" s="36"/>
      <c r="AZ215" s="36"/>
      <c r="BA215" s="36">
        <v>0</v>
      </c>
      <c r="BB215" s="36"/>
      <c r="BC215" s="38"/>
      <c r="BD215" s="38"/>
      <c r="BE215" s="38"/>
      <c r="BF215" s="38"/>
    </row>
    <row r="216" spans="2:58" ht="12.75">
      <c r="B216" s="29">
        <v>38105</v>
      </c>
      <c r="C216" s="30">
        <v>7</v>
      </c>
      <c r="D216" s="31" t="s">
        <v>352</v>
      </c>
      <c r="E216" s="31" t="s">
        <v>291</v>
      </c>
      <c r="F216" s="32">
        <v>0</v>
      </c>
      <c r="G216" s="32">
        <v>0</v>
      </c>
      <c r="H216" s="28">
        <v>0</v>
      </c>
      <c r="I216" s="32">
        <v>0</v>
      </c>
      <c r="J216" s="33">
        <v>2070.55</v>
      </c>
      <c r="K216" s="34">
        <v>21129</v>
      </c>
      <c r="L216" s="34">
        <v>19761</v>
      </c>
      <c r="M216" s="34">
        <v>11058</v>
      </c>
      <c r="N216" s="34">
        <v>11497</v>
      </c>
      <c r="O216" s="40">
        <v>3.4</v>
      </c>
      <c r="P216" s="30">
        <v>3.6</v>
      </c>
      <c r="Q216" s="47">
        <v>15163</v>
      </c>
      <c r="R216" s="48">
        <v>23187</v>
      </c>
      <c r="S216" s="36">
        <v>9381</v>
      </c>
      <c r="T216" s="36">
        <v>9791</v>
      </c>
      <c r="U216" s="36">
        <v>68</v>
      </c>
      <c r="V216" s="36">
        <v>132</v>
      </c>
      <c r="W216" s="36">
        <v>1492</v>
      </c>
      <c r="X216" s="36">
        <v>789</v>
      </c>
      <c r="Y216" s="36">
        <v>379</v>
      </c>
      <c r="Z216" s="36">
        <v>563</v>
      </c>
      <c r="AA216" s="36">
        <v>196</v>
      </c>
      <c r="AB216" s="36">
        <v>295</v>
      </c>
      <c r="AC216" s="36">
        <v>534</v>
      </c>
      <c r="AD216" s="36">
        <v>477</v>
      </c>
      <c r="AE216" s="36">
        <v>810</v>
      </c>
      <c r="AF216" s="36">
        <v>685</v>
      </c>
      <c r="AG216" s="36">
        <v>2082</v>
      </c>
      <c r="AH216" s="36">
        <v>2385</v>
      </c>
      <c r="AI216" s="36">
        <v>755</v>
      </c>
      <c r="AJ216" s="36">
        <v>630</v>
      </c>
      <c r="AK216" s="36">
        <v>3065</v>
      </c>
      <c r="AL216" s="36">
        <v>3835</v>
      </c>
      <c r="AM216" s="36">
        <v>1677</v>
      </c>
      <c r="AN216" s="36">
        <v>1706</v>
      </c>
      <c r="AO216" s="36">
        <v>799</v>
      </c>
      <c r="AP216" s="28">
        <v>2</v>
      </c>
      <c r="AQ216" s="34">
        <v>1</v>
      </c>
      <c r="AR216" s="34">
        <v>12512</v>
      </c>
      <c r="AS216" s="37">
        <v>9680</v>
      </c>
      <c r="AT216" s="34"/>
      <c r="AU216" s="34"/>
      <c r="AV216" s="36">
        <v>0</v>
      </c>
      <c r="AW216" s="36"/>
      <c r="AX216" s="36"/>
      <c r="AY216" s="36"/>
      <c r="AZ216" s="36"/>
      <c r="BA216" s="36">
        <v>0</v>
      </c>
      <c r="BB216" s="36"/>
      <c r="BC216" s="38"/>
      <c r="BD216" s="38"/>
      <c r="BE216" s="38" t="s">
        <v>532</v>
      </c>
      <c r="BF216" s="38">
        <v>1</v>
      </c>
    </row>
    <row r="217" spans="2:58" ht="12.75">
      <c r="B217" s="29">
        <v>46003</v>
      </c>
      <c r="C217" s="29">
        <v>9</v>
      </c>
      <c r="D217" s="31" t="s">
        <v>353</v>
      </c>
      <c r="E217" s="31" t="s">
        <v>354</v>
      </c>
      <c r="F217" s="32">
        <v>0</v>
      </c>
      <c r="G217" s="32">
        <v>0</v>
      </c>
      <c r="H217" s="28">
        <v>0</v>
      </c>
      <c r="I217" s="32">
        <v>0</v>
      </c>
      <c r="J217" s="33">
        <v>708.23</v>
      </c>
      <c r="K217" s="34">
        <v>3135</v>
      </c>
      <c r="L217" s="34">
        <v>3058</v>
      </c>
      <c r="M217" s="34">
        <v>1073</v>
      </c>
      <c r="N217" s="34">
        <v>1290</v>
      </c>
      <c r="O217" s="40">
        <v>1.8</v>
      </c>
      <c r="P217" s="29">
        <v>1.9</v>
      </c>
      <c r="Q217" s="47">
        <v>14380</v>
      </c>
      <c r="R217" s="48">
        <v>22055</v>
      </c>
      <c r="S217" s="36">
        <v>764</v>
      </c>
      <c r="T217" s="36">
        <v>899</v>
      </c>
      <c r="U217" s="36">
        <v>39</v>
      </c>
      <c r="V217" s="36">
        <v>0</v>
      </c>
      <c r="W217" s="36">
        <v>0</v>
      </c>
      <c r="X217" s="36">
        <v>0</v>
      </c>
      <c r="Y217" s="36">
        <v>32</v>
      </c>
      <c r="Z217" s="36">
        <v>50</v>
      </c>
      <c r="AA217" s="36">
        <v>34</v>
      </c>
      <c r="AB217" s="36">
        <v>24</v>
      </c>
      <c r="AC217" s="36">
        <v>42</v>
      </c>
      <c r="AD217" s="36">
        <v>0</v>
      </c>
      <c r="AE217" s="36">
        <v>56</v>
      </c>
      <c r="AF217" s="36">
        <v>44</v>
      </c>
      <c r="AG217" s="36">
        <v>170</v>
      </c>
      <c r="AH217" s="36">
        <v>221</v>
      </c>
      <c r="AI217" s="36">
        <v>71</v>
      </c>
      <c r="AJ217" s="36">
        <v>71</v>
      </c>
      <c r="AK217" s="36">
        <v>320</v>
      </c>
      <c r="AL217" s="36">
        <v>402</v>
      </c>
      <c r="AM217" s="36">
        <v>309</v>
      </c>
      <c r="AN217" s="36">
        <v>391</v>
      </c>
      <c r="AO217" s="36">
        <v>97</v>
      </c>
      <c r="AP217" s="28">
        <v>0</v>
      </c>
      <c r="AQ217" s="34"/>
      <c r="AR217" s="34"/>
      <c r="AS217" s="39">
        <v>1298</v>
      </c>
      <c r="AT217" s="34"/>
      <c r="AU217" s="34"/>
      <c r="AV217" s="36">
        <v>0</v>
      </c>
      <c r="AW217" s="36"/>
      <c r="AX217" s="36"/>
      <c r="AY217" s="36"/>
      <c r="AZ217" s="36"/>
      <c r="BA217" s="36">
        <v>1</v>
      </c>
      <c r="BB217" s="36">
        <v>90</v>
      </c>
      <c r="BC217" s="38"/>
      <c r="BD217" s="38"/>
      <c r="BE217" s="38"/>
      <c r="BF217" s="38"/>
    </row>
    <row r="218" spans="2:58" ht="12.75">
      <c r="B218" s="29">
        <v>46005</v>
      </c>
      <c r="C218" s="29">
        <v>7</v>
      </c>
      <c r="D218" s="31" t="s">
        <v>355</v>
      </c>
      <c r="E218" s="31" t="s">
        <v>354</v>
      </c>
      <c r="F218" s="32">
        <v>0</v>
      </c>
      <c r="G218" s="32">
        <v>0</v>
      </c>
      <c r="H218" s="28">
        <v>0</v>
      </c>
      <c r="I218" s="32">
        <v>0</v>
      </c>
      <c r="J218" s="33">
        <v>1259.42</v>
      </c>
      <c r="K218" s="34">
        <v>18253</v>
      </c>
      <c r="L218" s="34">
        <v>17023</v>
      </c>
      <c r="M218" s="34">
        <v>9658</v>
      </c>
      <c r="N218" s="34">
        <v>10055</v>
      </c>
      <c r="O218" s="40">
        <v>4.4</v>
      </c>
      <c r="P218" s="29">
        <v>2.1</v>
      </c>
      <c r="Q218" s="47">
        <v>16765</v>
      </c>
      <c r="R218" s="48">
        <v>27518</v>
      </c>
      <c r="S218" s="36">
        <v>8115</v>
      </c>
      <c r="T218" s="36">
        <v>8583</v>
      </c>
      <c r="U218" s="36">
        <v>96</v>
      </c>
      <c r="V218" s="36">
        <v>0</v>
      </c>
      <c r="W218" s="36">
        <v>0</v>
      </c>
      <c r="X218" s="36">
        <v>0</v>
      </c>
      <c r="Y218" s="36">
        <v>371</v>
      </c>
      <c r="Z218" s="36">
        <v>534</v>
      </c>
      <c r="AA218" s="36">
        <v>1320</v>
      </c>
      <c r="AB218" s="36">
        <v>1053</v>
      </c>
      <c r="AC218" s="36">
        <v>541</v>
      </c>
      <c r="AD218" s="36">
        <v>640</v>
      </c>
      <c r="AE218" s="36">
        <v>522</v>
      </c>
      <c r="AF218" s="36">
        <v>505</v>
      </c>
      <c r="AG218" s="36">
        <v>1895</v>
      </c>
      <c r="AH218" s="36">
        <v>1759</v>
      </c>
      <c r="AI218" s="36">
        <v>605</v>
      </c>
      <c r="AJ218" s="36">
        <v>604</v>
      </c>
      <c r="AK218" s="36">
        <v>2758</v>
      </c>
      <c r="AL218" s="36">
        <v>3353</v>
      </c>
      <c r="AM218" s="36">
        <v>1543</v>
      </c>
      <c r="AN218" s="36">
        <v>1472</v>
      </c>
      <c r="AO218" s="36">
        <v>597</v>
      </c>
      <c r="AP218" s="28">
        <v>2</v>
      </c>
      <c r="AQ218" s="34">
        <v>1</v>
      </c>
      <c r="AR218" s="34">
        <v>11893</v>
      </c>
      <c r="AS218" s="37">
        <v>8206</v>
      </c>
      <c r="AT218" s="34"/>
      <c r="AU218" s="34"/>
      <c r="AV218" s="36">
        <v>0</v>
      </c>
      <c r="AW218" s="36"/>
      <c r="AX218" s="36"/>
      <c r="AY218" s="36"/>
      <c r="AZ218" s="36"/>
      <c r="BA218" s="36">
        <v>0</v>
      </c>
      <c r="BB218" s="36"/>
      <c r="BC218" s="38"/>
      <c r="BD218" s="38"/>
      <c r="BE218" s="38"/>
      <c r="BF218" s="38"/>
    </row>
    <row r="219" spans="2:58" ht="12.75">
      <c r="B219" s="29">
        <v>46007</v>
      </c>
      <c r="C219" s="29">
        <v>9</v>
      </c>
      <c r="D219" s="31" t="s">
        <v>356</v>
      </c>
      <c r="E219" s="31" t="s">
        <v>354</v>
      </c>
      <c r="F219" s="32">
        <v>0</v>
      </c>
      <c r="G219" s="32">
        <v>0</v>
      </c>
      <c r="H219" s="28">
        <v>0</v>
      </c>
      <c r="I219" s="32">
        <v>0</v>
      </c>
      <c r="J219" s="33">
        <v>1185.4</v>
      </c>
      <c r="K219" s="34">
        <v>3206</v>
      </c>
      <c r="L219" s="34">
        <v>3574</v>
      </c>
      <c r="M219" s="34">
        <v>995</v>
      </c>
      <c r="N219" s="34">
        <v>1190</v>
      </c>
      <c r="O219" s="40">
        <v>5.6</v>
      </c>
      <c r="P219" s="29">
        <v>4.4</v>
      </c>
      <c r="Q219" s="47">
        <v>12790</v>
      </c>
      <c r="R219" s="48">
        <v>16995</v>
      </c>
      <c r="S219" s="36">
        <v>652</v>
      </c>
      <c r="T219" s="36">
        <v>778</v>
      </c>
      <c r="U219" s="36">
        <v>23</v>
      </c>
      <c r="V219" s="36">
        <v>0</v>
      </c>
      <c r="W219" s="36">
        <v>0</v>
      </c>
      <c r="X219" s="36">
        <v>0</v>
      </c>
      <c r="Y219" s="36">
        <v>46</v>
      </c>
      <c r="Z219" s="36">
        <v>104</v>
      </c>
      <c r="AA219" s="36">
        <v>28</v>
      </c>
      <c r="AB219" s="36">
        <v>0</v>
      </c>
      <c r="AC219" s="36">
        <v>50</v>
      </c>
      <c r="AD219" s="36">
        <v>54</v>
      </c>
      <c r="AE219" s="36">
        <v>56</v>
      </c>
      <c r="AF219" s="36">
        <v>0</v>
      </c>
      <c r="AG219" s="36">
        <v>236</v>
      </c>
      <c r="AH219" s="36">
        <v>255</v>
      </c>
      <c r="AI219" s="36">
        <v>42</v>
      </c>
      <c r="AJ219" s="36">
        <v>61</v>
      </c>
      <c r="AK219" s="36">
        <v>168</v>
      </c>
      <c r="AL219" s="36">
        <v>199</v>
      </c>
      <c r="AM219" s="36">
        <v>343</v>
      </c>
      <c r="AN219" s="36">
        <v>412</v>
      </c>
      <c r="AO219" s="36">
        <v>66</v>
      </c>
      <c r="AP219" s="28">
        <v>0</v>
      </c>
      <c r="AQ219" s="34"/>
      <c r="AR219" s="34"/>
      <c r="AS219" s="37">
        <v>1278</v>
      </c>
      <c r="AT219" s="34"/>
      <c r="AU219" s="34"/>
      <c r="AV219" s="36">
        <v>0</v>
      </c>
      <c r="AW219" s="36"/>
      <c r="AX219" s="36"/>
      <c r="AY219" s="36"/>
      <c r="AZ219" s="36"/>
      <c r="BA219" s="36">
        <v>0</v>
      </c>
      <c r="BB219" s="36"/>
      <c r="BC219" s="38"/>
      <c r="BD219" s="38"/>
      <c r="BE219" s="38"/>
      <c r="BF219" s="38"/>
    </row>
    <row r="220" spans="2:58" ht="12.75">
      <c r="B220" s="29">
        <v>46009</v>
      </c>
      <c r="C220" s="29">
        <v>9</v>
      </c>
      <c r="D220" s="31" t="s">
        <v>357</v>
      </c>
      <c r="E220" s="31" t="s">
        <v>354</v>
      </c>
      <c r="F220" s="32">
        <v>0</v>
      </c>
      <c r="G220" s="32">
        <v>0</v>
      </c>
      <c r="H220" s="28">
        <v>0</v>
      </c>
      <c r="I220" s="32">
        <v>0</v>
      </c>
      <c r="J220" s="33">
        <v>563.45</v>
      </c>
      <c r="K220" s="34">
        <v>7089</v>
      </c>
      <c r="L220" s="34">
        <v>7260</v>
      </c>
      <c r="M220" s="34">
        <v>2654</v>
      </c>
      <c r="N220" s="34">
        <v>3061</v>
      </c>
      <c r="O220" s="40">
        <v>1.2</v>
      </c>
      <c r="P220" s="29">
        <v>1.8</v>
      </c>
      <c r="Q220" s="47">
        <v>13559</v>
      </c>
      <c r="R220" s="48">
        <v>21010</v>
      </c>
      <c r="S220" s="36">
        <v>2008</v>
      </c>
      <c r="T220" s="36">
        <v>2406</v>
      </c>
      <c r="U220" s="36">
        <v>62</v>
      </c>
      <c r="V220" s="36">
        <v>0</v>
      </c>
      <c r="W220" s="36">
        <v>0</v>
      </c>
      <c r="X220" s="36">
        <v>0</v>
      </c>
      <c r="Y220" s="36">
        <v>128</v>
      </c>
      <c r="Z220" s="36">
        <v>172</v>
      </c>
      <c r="AA220" s="36">
        <v>390</v>
      </c>
      <c r="AB220" s="36">
        <v>374</v>
      </c>
      <c r="AC220" s="36">
        <v>109</v>
      </c>
      <c r="AD220" s="36">
        <v>137</v>
      </c>
      <c r="AE220" s="36">
        <v>101</v>
      </c>
      <c r="AF220" s="36">
        <v>129</v>
      </c>
      <c r="AG220" s="36">
        <v>471</v>
      </c>
      <c r="AH220" s="36">
        <v>484</v>
      </c>
      <c r="AI220" s="36">
        <v>137</v>
      </c>
      <c r="AJ220" s="36">
        <v>0</v>
      </c>
      <c r="AK220" s="36">
        <v>610</v>
      </c>
      <c r="AL220" s="36">
        <v>864</v>
      </c>
      <c r="AM220" s="36">
        <v>646</v>
      </c>
      <c r="AN220" s="36">
        <v>655</v>
      </c>
      <c r="AO220" s="36">
        <v>213</v>
      </c>
      <c r="AP220" s="28">
        <v>1</v>
      </c>
      <c r="AQ220" s="34"/>
      <c r="AR220" s="34"/>
      <c r="AS220" s="37">
        <v>3007</v>
      </c>
      <c r="AT220" s="34"/>
      <c r="AU220" s="34"/>
      <c r="AV220" s="36">
        <v>0</v>
      </c>
      <c r="AW220" s="36"/>
      <c r="AX220" s="36"/>
      <c r="AY220" s="36"/>
      <c r="AZ220" s="36"/>
      <c r="BA220" s="36">
        <v>0</v>
      </c>
      <c r="BB220" s="36"/>
      <c r="BC220" s="38"/>
      <c r="BD220" s="38"/>
      <c r="BE220" s="38"/>
      <c r="BF220" s="38"/>
    </row>
    <row r="221" spans="2:58" ht="12.75">
      <c r="B221" s="29">
        <v>46011</v>
      </c>
      <c r="C221" s="29">
        <v>7</v>
      </c>
      <c r="D221" s="31" t="s">
        <v>358</v>
      </c>
      <c r="E221" s="31" t="s">
        <v>354</v>
      </c>
      <c r="F221" s="32">
        <v>0</v>
      </c>
      <c r="G221" s="32">
        <v>1</v>
      </c>
      <c r="H221" s="28">
        <v>1</v>
      </c>
      <c r="I221" s="32">
        <v>0</v>
      </c>
      <c r="J221" s="33">
        <v>794.52</v>
      </c>
      <c r="K221" s="34">
        <v>25207</v>
      </c>
      <c r="L221" s="34">
        <v>28220</v>
      </c>
      <c r="M221" s="34">
        <v>14004</v>
      </c>
      <c r="N221" s="34">
        <v>18969</v>
      </c>
      <c r="O221" s="40">
        <v>5.2</v>
      </c>
      <c r="P221" s="29">
        <v>1.1</v>
      </c>
      <c r="Q221" s="47">
        <v>14342</v>
      </c>
      <c r="R221" s="48">
        <v>24723</v>
      </c>
      <c r="S221" s="36">
        <v>9539</v>
      </c>
      <c r="T221" s="36">
        <v>13824</v>
      </c>
      <c r="U221" s="36">
        <v>137</v>
      </c>
      <c r="V221" s="36">
        <v>0</v>
      </c>
      <c r="W221" s="36">
        <v>23</v>
      </c>
      <c r="X221" s="36">
        <v>0</v>
      </c>
      <c r="Y221" s="36">
        <v>484</v>
      </c>
      <c r="Z221" s="36">
        <v>706</v>
      </c>
      <c r="AA221" s="36">
        <v>2091</v>
      </c>
      <c r="AB221" s="36">
        <v>4189</v>
      </c>
      <c r="AC221" s="36">
        <v>431</v>
      </c>
      <c r="AD221" s="36">
        <v>501</v>
      </c>
      <c r="AE221" s="36">
        <v>656</v>
      </c>
      <c r="AF221" s="36">
        <v>702</v>
      </c>
      <c r="AG221" s="36">
        <v>2689</v>
      </c>
      <c r="AH221" s="36">
        <v>3223</v>
      </c>
      <c r="AI221" s="36">
        <v>636</v>
      </c>
      <c r="AJ221" s="36">
        <v>809</v>
      </c>
      <c r="AK221" s="36">
        <v>2392</v>
      </c>
      <c r="AL221" s="36">
        <v>3448</v>
      </c>
      <c r="AM221" s="36">
        <v>4465</v>
      </c>
      <c r="AN221" s="36">
        <v>5145</v>
      </c>
      <c r="AO221" s="36">
        <v>738</v>
      </c>
      <c r="AP221" s="28">
        <v>3</v>
      </c>
      <c r="AQ221" s="34">
        <v>1</v>
      </c>
      <c r="AR221" s="34">
        <v>18504</v>
      </c>
      <c r="AS221" s="39">
        <v>11576</v>
      </c>
      <c r="AT221" s="34"/>
      <c r="AU221" s="34"/>
      <c r="AV221" s="36">
        <v>0</v>
      </c>
      <c r="AW221" s="36"/>
      <c r="AX221" s="36"/>
      <c r="AY221" s="36"/>
      <c r="AZ221" s="36"/>
      <c r="BA221" s="36">
        <v>1</v>
      </c>
      <c r="BB221" s="36">
        <v>29</v>
      </c>
      <c r="BC221" s="38"/>
      <c r="BD221" s="38"/>
      <c r="BE221" s="38" t="s">
        <v>517</v>
      </c>
      <c r="BF221" s="38">
        <v>1</v>
      </c>
    </row>
    <row r="222" spans="2:58" ht="12.75">
      <c r="B222" s="29">
        <v>46013</v>
      </c>
      <c r="C222" s="29">
        <v>5</v>
      </c>
      <c r="D222" s="31" t="s">
        <v>88</v>
      </c>
      <c r="E222" s="31" t="s">
        <v>354</v>
      </c>
      <c r="F222" s="32">
        <v>0</v>
      </c>
      <c r="G222" s="32">
        <v>0</v>
      </c>
      <c r="H222" s="28">
        <v>1</v>
      </c>
      <c r="I222" s="32">
        <v>0</v>
      </c>
      <c r="J222" s="33">
        <v>1712.82</v>
      </c>
      <c r="K222" s="34">
        <v>35580</v>
      </c>
      <c r="L222" s="34">
        <v>35460</v>
      </c>
      <c r="M222" s="34">
        <v>21571</v>
      </c>
      <c r="N222" s="34">
        <v>25628</v>
      </c>
      <c r="O222" s="40">
        <v>5.6</v>
      </c>
      <c r="P222" s="29">
        <v>1.8</v>
      </c>
      <c r="Q222" s="47">
        <v>17564</v>
      </c>
      <c r="R222" s="48">
        <v>29062</v>
      </c>
      <c r="S222" s="36">
        <v>18336</v>
      </c>
      <c r="T222" s="36">
        <v>22371</v>
      </c>
      <c r="U222" s="36">
        <v>172</v>
      </c>
      <c r="V222" s="36">
        <v>287</v>
      </c>
      <c r="W222" s="36">
        <v>0</v>
      </c>
      <c r="X222" s="36">
        <v>0</v>
      </c>
      <c r="Y222" s="36">
        <v>1004</v>
      </c>
      <c r="Z222" s="36">
        <v>1463</v>
      </c>
      <c r="AA222" s="36">
        <v>2095</v>
      </c>
      <c r="AB222" s="36">
        <v>2463</v>
      </c>
      <c r="AC222" s="36">
        <v>835</v>
      </c>
      <c r="AD222" s="36">
        <v>944</v>
      </c>
      <c r="AE222" s="36">
        <v>1226</v>
      </c>
      <c r="AF222" s="36">
        <v>1411</v>
      </c>
      <c r="AG222" s="36">
        <v>4419</v>
      </c>
      <c r="AH222" s="36">
        <v>5147</v>
      </c>
      <c r="AI222" s="36">
        <v>1542</v>
      </c>
      <c r="AJ222" s="36">
        <v>1879</v>
      </c>
      <c r="AK222" s="36">
        <v>7040</v>
      </c>
      <c r="AL222" s="36">
        <v>8772</v>
      </c>
      <c r="AM222" s="36">
        <v>3235</v>
      </c>
      <c r="AN222" s="36">
        <v>3257</v>
      </c>
      <c r="AO222" s="36">
        <v>1344</v>
      </c>
      <c r="AP222" s="28">
        <v>4</v>
      </c>
      <c r="AQ222" s="34">
        <v>1</v>
      </c>
      <c r="AR222" s="34">
        <v>24658</v>
      </c>
      <c r="AS222" s="37">
        <v>15861</v>
      </c>
      <c r="AT222" s="34"/>
      <c r="AU222" s="34"/>
      <c r="AV222" s="36">
        <v>0</v>
      </c>
      <c r="AW222" s="36"/>
      <c r="AX222" s="36"/>
      <c r="AY222" s="36"/>
      <c r="AZ222" s="36"/>
      <c r="BA222" s="36">
        <v>0</v>
      </c>
      <c r="BB222" s="36"/>
      <c r="BC222" s="38"/>
      <c r="BD222" s="38"/>
      <c r="BE222" s="38" t="s">
        <v>518</v>
      </c>
      <c r="BF222" s="38">
        <v>1</v>
      </c>
    </row>
    <row r="223" spans="2:58" ht="12.75">
      <c r="B223" s="29">
        <v>46015</v>
      </c>
      <c r="C223" s="29">
        <v>9</v>
      </c>
      <c r="D223" s="31" t="s">
        <v>359</v>
      </c>
      <c r="E223" s="31" t="s">
        <v>354</v>
      </c>
      <c r="F223" s="32">
        <v>0</v>
      </c>
      <c r="G223" s="32">
        <v>0</v>
      </c>
      <c r="H223" s="28">
        <v>0</v>
      </c>
      <c r="I223" s="32">
        <v>0</v>
      </c>
      <c r="J223" s="33">
        <v>819.05</v>
      </c>
      <c r="K223" s="34">
        <v>5485</v>
      </c>
      <c r="L223" s="34">
        <v>5364</v>
      </c>
      <c r="M223" s="34">
        <v>2552</v>
      </c>
      <c r="N223" s="34">
        <v>2958</v>
      </c>
      <c r="O223" s="40">
        <v>2.3</v>
      </c>
      <c r="P223" s="29">
        <v>2.8</v>
      </c>
      <c r="Q223" s="47">
        <v>15082</v>
      </c>
      <c r="R223" s="48">
        <v>23099</v>
      </c>
      <c r="S223" s="36">
        <v>2109</v>
      </c>
      <c r="T223" s="36">
        <v>2521</v>
      </c>
      <c r="U223" s="36">
        <v>56</v>
      </c>
      <c r="V223" s="36">
        <v>0</v>
      </c>
      <c r="W223" s="36">
        <v>13</v>
      </c>
      <c r="X223" s="36">
        <v>0</v>
      </c>
      <c r="Y223" s="36">
        <v>120</v>
      </c>
      <c r="Z223" s="36">
        <v>166</v>
      </c>
      <c r="AA223" s="36">
        <v>66</v>
      </c>
      <c r="AB223" s="36">
        <v>0</v>
      </c>
      <c r="AC223" s="36">
        <v>103</v>
      </c>
      <c r="AD223" s="36">
        <v>132</v>
      </c>
      <c r="AE223" s="36">
        <v>139</v>
      </c>
      <c r="AF223" s="36">
        <v>159</v>
      </c>
      <c r="AG223" s="36">
        <v>645</v>
      </c>
      <c r="AH223" s="36">
        <v>674</v>
      </c>
      <c r="AI223" s="36">
        <v>164</v>
      </c>
      <c r="AJ223" s="36">
        <v>181</v>
      </c>
      <c r="AK223" s="36">
        <v>803</v>
      </c>
      <c r="AL223" s="36">
        <v>1040</v>
      </c>
      <c r="AM223" s="36">
        <v>443</v>
      </c>
      <c r="AN223" s="36">
        <v>437</v>
      </c>
      <c r="AO223" s="36">
        <v>219</v>
      </c>
      <c r="AP223" s="28">
        <v>0</v>
      </c>
      <c r="AQ223" s="34"/>
      <c r="AR223" s="34"/>
      <c r="AS223" s="37">
        <v>2272</v>
      </c>
      <c r="AT223" s="34"/>
      <c r="AU223" s="34"/>
      <c r="AV223" s="36">
        <v>0</v>
      </c>
      <c r="AW223" s="36"/>
      <c r="AX223" s="36"/>
      <c r="AY223" s="36"/>
      <c r="AZ223" s="36"/>
      <c r="BA223" s="36">
        <v>1</v>
      </c>
      <c r="BB223" s="36">
        <v>90</v>
      </c>
      <c r="BC223" s="38"/>
      <c r="BD223" s="38"/>
      <c r="BE223" s="38"/>
      <c r="BF223" s="38"/>
    </row>
    <row r="224" spans="2:58" ht="12.75">
      <c r="B224" s="29">
        <v>46017</v>
      </c>
      <c r="C224" s="29">
        <v>9</v>
      </c>
      <c r="D224" s="31" t="s">
        <v>360</v>
      </c>
      <c r="E224" s="31" t="s">
        <v>354</v>
      </c>
      <c r="F224" s="32">
        <v>0</v>
      </c>
      <c r="G224" s="32">
        <v>0</v>
      </c>
      <c r="H224" s="28">
        <v>1</v>
      </c>
      <c r="I224" s="32">
        <v>0</v>
      </c>
      <c r="J224" s="33">
        <v>470.64</v>
      </c>
      <c r="K224" s="34">
        <v>1759</v>
      </c>
      <c r="L224" s="34">
        <v>2032</v>
      </c>
      <c r="M224" s="34">
        <v>363</v>
      </c>
      <c r="N224" s="34">
        <v>566</v>
      </c>
      <c r="O224" s="40">
        <v>9.7</v>
      </c>
      <c r="P224" s="29">
        <v>7.8</v>
      </c>
      <c r="Q224" s="47">
        <v>9141</v>
      </c>
      <c r="R224" s="48">
        <v>12097</v>
      </c>
      <c r="S224" s="36">
        <v>187</v>
      </c>
      <c r="T224" s="36">
        <v>418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0</v>
      </c>
      <c r="AA224" s="36">
        <v>0</v>
      </c>
      <c r="AB224" s="36">
        <v>10</v>
      </c>
      <c r="AC224" s="36">
        <v>0</v>
      </c>
      <c r="AD224" s="36">
        <v>0</v>
      </c>
      <c r="AE224" s="36">
        <v>0</v>
      </c>
      <c r="AF224" s="36">
        <v>0</v>
      </c>
      <c r="AG224" s="36">
        <v>19</v>
      </c>
      <c r="AH224" s="36">
        <v>0</v>
      </c>
      <c r="AI224" s="36">
        <v>0</v>
      </c>
      <c r="AJ224" s="36">
        <v>0</v>
      </c>
      <c r="AK224" s="36">
        <v>129</v>
      </c>
      <c r="AL224" s="36">
        <v>317</v>
      </c>
      <c r="AM224" s="36">
        <v>176</v>
      </c>
      <c r="AN224" s="36">
        <v>148</v>
      </c>
      <c r="AO224" s="36">
        <v>8</v>
      </c>
      <c r="AP224" s="28">
        <v>0</v>
      </c>
      <c r="AQ224" s="34"/>
      <c r="AR224" s="34"/>
      <c r="AS224" s="42">
        <v>602</v>
      </c>
      <c r="AT224" s="34"/>
      <c r="AU224" s="34"/>
      <c r="AV224" s="36">
        <v>1</v>
      </c>
      <c r="AW224" s="36" t="s">
        <v>361</v>
      </c>
      <c r="AX224" s="36">
        <v>1395</v>
      </c>
      <c r="AY224" s="36">
        <v>1</v>
      </c>
      <c r="AZ224" s="36" t="s">
        <v>362</v>
      </c>
      <c r="BA224" s="36">
        <v>0</v>
      </c>
      <c r="BB224" s="36"/>
      <c r="BC224" s="38"/>
      <c r="BD224" s="38"/>
      <c r="BE224" s="38"/>
      <c r="BF224" s="38"/>
    </row>
    <row r="225" spans="2:58" ht="12.75">
      <c r="B225" s="29">
        <v>46019</v>
      </c>
      <c r="C225" s="29">
        <v>7</v>
      </c>
      <c r="D225" s="31" t="s">
        <v>363</v>
      </c>
      <c r="E225" s="31" t="s">
        <v>354</v>
      </c>
      <c r="F225" s="32">
        <v>0</v>
      </c>
      <c r="G225" s="32">
        <v>1</v>
      </c>
      <c r="H225" s="28">
        <v>0</v>
      </c>
      <c r="I225" s="32">
        <v>0</v>
      </c>
      <c r="J225" s="33">
        <v>2248.58</v>
      </c>
      <c r="K225" s="34">
        <v>7914</v>
      </c>
      <c r="L225" s="34">
        <v>9094</v>
      </c>
      <c r="M225" s="34">
        <v>3352</v>
      </c>
      <c r="N225" s="34">
        <v>3895</v>
      </c>
      <c r="O225" s="40">
        <v>3.6</v>
      </c>
      <c r="P225" s="29">
        <v>3</v>
      </c>
      <c r="Q225" s="47">
        <v>12506</v>
      </c>
      <c r="R225" s="48">
        <v>19949</v>
      </c>
      <c r="S225" s="36">
        <v>2713</v>
      </c>
      <c r="T225" s="36">
        <v>3270</v>
      </c>
      <c r="U225" s="36">
        <v>93</v>
      </c>
      <c r="V225" s="36">
        <v>0</v>
      </c>
      <c r="W225" s="36">
        <v>145</v>
      </c>
      <c r="X225" s="36">
        <v>0</v>
      </c>
      <c r="Y225" s="36">
        <v>166</v>
      </c>
      <c r="Z225" s="36">
        <v>312</v>
      </c>
      <c r="AA225" s="36">
        <v>107</v>
      </c>
      <c r="AB225" s="36">
        <v>115</v>
      </c>
      <c r="AC225" s="36">
        <v>178</v>
      </c>
      <c r="AD225" s="36">
        <v>243</v>
      </c>
      <c r="AE225" s="36">
        <v>210</v>
      </c>
      <c r="AF225" s="36">
        <v>230</v>
      </c>
      <c r="AG225" s="36">
        <v>713</v>
      </c>
      <c r="AH225" s="36">
        <v>822</v>
      </c>
      <c r="AI225" s="36">
        <v>194</v>
      </c>
      <c r="AJ225" s="36">
        <v>266</v>
      </c>
      <c r="AK225" s="36">
        <v>907</v>
      </c>
      <c r="AL225" s="36">
        <v>1029</v>
      </c>
      <c r="AM225" s="36">
        <v>639</v>
      </c>
      <c r="AN225" s="36">
        <v>625</v>
      </c>
      <c r="AO225" s="36">
        <v>279</v>
      </c>
      <c r="AP225" s="28">
        <v>0</v>
      </c>
      <c r="AQ225" s="34"/>
      <c r="AR225" s="34"/>
      <c r="AS225" s="37">
        <v>4059</v>
      </c>
      <c r="AT225" s="34"/>
      <c r="AU225" s="34"/>
      <c r="AV225" s="36">
        <v>0</v>
      </c>
      <c r="AW225" s="36"/>
      <c r="AX225" s="36"/>
      <c r="AY225" s="36"/>
      <c r="AZ225" s="36"/>
      <c r="BA225" s="36">
        <v>0</v>
      </c>
      <c r="BB225" s="36"/>
      <c r="BC225" s="38">
        <v>1</v>
      </c>
      <c r="BD225" s="38" t="s">
        <v>364</v>
      </c>
      <c r="BE225" s="38"/>
      <c r="BF225" s="38"/>
    </row>
    <row r="226" spans="2:58" ht="12.75">
      <c r="B226" s="29">
        <v>46021</v>
      </c>
      <c r="C226" s="29">
        <v>9</v>
      </c>
      <c r="D226" s="31" t="s">
        <v>365</v>
      </c>
      <c r="E226" s="31" t="s">
        <v>354</v>
      </c>
      <c r="F226" s="32">
        <v>0</v>
      </c>
      <c r="G226" s="32">
        <v>0</v>
      </c>
      <c r="H226" s="28">
        <v>0</v>
      </c>
      <c r="I226" s="32">
        <v>0</v>
      </c>
      <c r="J226" s="33">
        <v>735.85</v>
      </c>
      <c r="K226" s="34">
        <v>1965</v>
      </c>
      <c r="L226" s="34">
        <v>1782</v>
      </c>
      <c r="M226" s="34">
        <v>669</v>
      </c>
      <c r="N226" s="34">
        <v>707</v>
      </c>
      <c r="O226" s="40">
        <v>3.1</v>
      </c>
      <c r="P226" s="29">
        <v>7.2</v>
      </c>
      <c r="Q226" s="47">
        <v>12919</v>
      </c>
      <c r="R226" s="48">
        <v>26854</v>
      </c>
      <c r="S226" s="36">
        <v>516</v>
      </c>
      <c r="T226" s="36">
        <v>571</v>
      </c>
      <c r="U226" s="36">
        <v>22</v>
      </c>
      <c r="V226" s="36">
        <v>0</v>
      </c>
      <c r="W226" s="36">
        <v>0</v>
      </c>
      <c r="X226" s="36">
        <v>0</v>
      </c>
      <c r="Y226" s="36">
        <v>16</v>
      </c>
      <c r="Z226" s="36">
        <v>0</v>
      </c>
      <c r="AA226" s="36">
        <v>99</v>
      </c>
      <c r="AB226" s="36">
        <v>0</v>
      </c>
      <c r="AC226" s="36">
        <v>46</v>
      </c>
      <c r="AD226" s="36">
        <v>70</v>
      </c>
      <c r="AE226" s="36">
        <v>76</v>
      </c>
      <c r="AF226" s="36">
        <v>78</v>
      </c>
      <c r="AG226" s="36">
        <v>129</v>
      </c>
      <c r="AH226" s="36">
        <v>129</v>
      </c>
      <c r="AI226" s="36">
        <v>40</v>
      </c>
      <c r="AJ226" s="36">
        <v>0</v>
      </c>
      <c r="AK226" s="36">
        <v>88</v>
      </c>
      <c r="AL226" s="36">
        <v>107</v>
      </c>
      <c r="AM226" s="36">
        <v>153</v>
      </c>
      <c r="AN226" s="36">
        <v>136</v>
      </c>
      <c r="AO226" s="36">
        <v>53</v>
      </c>
      <c r="AP226" s="28">
        <v>0</v>
      </c>
      <c r="AQ226" s="34"/>
      <c r="AR226" s="34"/>
      <c r="AS226" s="42">
        <v>962</v>
      </c>
      <c r="AT226" s="34"/>
      <c r="AU226" s="34"/>
      <c r="AV226" s="36">
        <v>0</v>
      </c>
      <c r="AW226" s="36"/>
      <c r="AX226" s="36"/>
      <c r="AY226" s="36"/>
      <c r="AZ226" s="36"/>
      <c r="BA226" s="36">
        <v>0</v>
      </c>
      <c r="BB226" s="36"/>
      <c r="BC226" s="38"/>
      <c r="BD226" s="38"/>
      <c r="BE226" s="38"/>
      <c r="BF226" s="38"/>
    </row>
    <row r="227" spans="2:58" ht="12.75">
      <c r="B227" s="29">
        <v>46023</v>
      </c>
      <c r="C227" s="29">
        <v>9</v>
      </c>
      <c r="D227" s="31" t="s">
        <v>366</v>
      </c>
      <c r="E227" s="31" t="s">
        <v>354</v>
      </c>
      <c r="F227" s="32">
        <v>0</v>
      </c>
      <c r="G227" s="32">
        <v>0</v>
      </c>
      <c r="H227" s="28">
        <v>0</v>
      </c>
      <c r="I227" s="32">
        <v>0</v>
      </c>
      <c r="J227" s="33">
        <v>1098.28</v>
      </c>
      <c r="K227" s="34">
        <v>9131</v>
      </c>
      <c r="L227" s="34">
        <v>9350</v>
      </c>
      <c r="M227" s="34">
        <v>3368</v>
      </c>
      <c r="N227" s="34">
        <v>4476</v>
      </c>
      <c r="O227" s="40">
        <v>4</v>
      </c>
      <c r="P227" s="29">
        <v>2.5</v>
      </c>
      <c r="Q227" s="47">
        <v>13959</v>
      </c>
      <c r="R227" s="48">
        <v>21954</v>
      </c>
      <c r="S227" s="36">
        <v>2512</v>
      </c>
      <c r="T227" s="36">
        <v>3699</v>
      </c>
      <c r="U227" s="36">
        <v>80</v>
      </c>
      <c r="V227" s="36">
        <v>115</v>
      </c>
      <c r="W227" s="36">
        <v>0</v>
      </c>
      <c r="X227" s="36">
        <v>0</v>
      </c>
      <c r="Y227" s="36">
        <v>164</v>
      </c>
      <c r="Z227" s="36">
        <v>205</v>
      </c>
      <c r="AA227" s="36">
        <v>106</v>
      </c>
      <c r="AB227" s="36">
        <v>100</v>
      </c>
      <c r="AC227" s="36">
        <v>149</v>
      </c>
      <c r="AD227" s="36">
        <v>214</v>
      </c>
      <c r="AE227" s="36">
        <v>208</v>
      </c>
      <c r="AF227" s="36">
        <v>253</v>
      </c>
      <c r="AG227" s="36">
        <v>637</v>
      </c>
      <c r="AH227" s="36">
        <v>826</v>
      </c>
      <c r="AI227" s="36">
        <v>146</v>
      </c>
      <c r="AJ227" s="36">
        <v>291</v>
      </c>
      <c r="AK227" s="36">
        <v>1019</v>
      </c>
      <c r="AL227" s="36">
        <v>1690</v>
      </c>
      <c r="AM227" s="36">
        <v>856</v>
      </c>
      <c r="AN227" s="36">
        <v>777</v>
      </c>
      <c r="AO227" s="36">
        <v>287</v>
      </c>
      <c r="AP227" s="28">
        <v>1</v>
      </c>
      <c r="AQ227" s="34"/>
      <c r="AR227" s="34"/>
      <c r="AS227" s="39">
        <v>3853</v>
      </c>
      <c r="AT227" s="34"/>
      <c r="AU227" s="34"/>
      <c r="AV227" s="36">
        <v>1</v>
      </c>
      <c r="AW227" s="36" t="s">
        <v>367</v>
      </c>
      <c r="AX227" s="36">
        <v>2302</v>
      </c>
      <c r="AY227" s="36">
        <v>1</v>
      </c>
      <c r="AZ227" s="36" t="s">
        <v>368</v>
      </c>
      <c r="BA227" s="36">
        <v>0</v>
      </c>
      <c r="BB227" s="36"/>
      <c r="BC227" s="38"/>
      <c r="BD227" s="38"/>
      <c r="BE227" s="38"/>
      <c r="BF227" s="38"/>
    </row>
    <row r="228" spans="2:58" ht="12.75">
      <c r="B228" s="29">
        <v>46025</v>
      </c>
      <c r="C228" s="29">
        <v>9</v>
      </c>
      <c r="D228" s="31" t="s">
        <v>369</v>
      </c>
      <c r="E228" s="31" t="s">
        <v>354</v>
      </c>
      <c r="F228" s="32">
        <v>0</v>
      </c>
      <c r="G228" s="32">
        <v>0</v>
      </c>
      <c r="H228" s="28">
        <v>2</v>
      </c>
      <c r="I228" s="32">
        <v>0</v>
      </c>
      <c r="J228" s="33">
        <v>958.01</v>
      </c>
      <c r="K228" s="34">
        <v>4403</v>
      </c>
      <c r="L228" s="34">
        <v>4143</v>
      </c>
      <c r="M228" s="34">
        <v>1393</v>
      </c>
      <c r="N228" s="34">
        <v>1585</v>
      </c>
      <c r="O228" s="40">
        <v>3.6</v>
      </c>
      <c r="P228" s="29">
        <v>4.7</v>
      </c>
      <c r="Q228" s="47">
        <v>16686</v>
      </c>
      <c r="R228" s="48">
        <v>26430</v>
      </c>
      <c r="S228" s="36">
        <v>1087</v>
      </c>
      <c r="T228" s="36">
        <v>1285</v>
      </c>
      <c r="U228" s="36">
        <v>40</v>
      </c>
      <c r="V228" s="36">
        <v>0</v>
      </c>
      <c r="W228" s="36">
        <v>0</v>
      </c>
      <c r="X228" s="36">
        <v>0</v>
      </c>
      <c r="Y228" s="36">
        <v>82</v>
      </c>
      <c r="Z228" s="36">
        <v>142</v>
      </c>
      <c r="AA228" s="36">
        <v>154</v>
      </c>
      <c r="AB228" s="36">
        <v>0</v>
      </c>
      <c r="AC228" s="36">
        <v>58</v>
      </c>
      <c r="AD228" s="36">
        <v>89</v>
      </c>
      <c r="AE228" s="36">
        <v>83</v>
      </c>
      <c r="AF228" s="36">
        <v>88</v>
      </c>
      <c r="AG228" s="36">
        <v>241</v>
      </c>
      <c r="AH228" s="36">
        <v>247</v>
      </c>
      <c r="AI228" s="36">
        <v>92</v>
      </c>
      <c r="AJ228" s="36">
        <v>94</v>
      </c>
      <c r="AK228" s="36">
        <v>333</v>
      </c>
      <c r="AL228" s="36">
        <v>367</v>
      </c>
      <c r="AM228" s="36">
        <v>306</v>
      </c>
      <c r="AN228" s="36">
        <v>300</v>
      </c>
      <c r="AO228" s="36">
        <v>118</v>
      </c>
      <c r="AP228" s="28">
        <v>0</v>
      </c>
      <c r="AQ228" s="34"/>
      <c r="AR228" s="34"/>
      <c r="AS228" s="37">
        <v>1880</v>
      </c>
      <c r="AT228" s="34"/>
      <c r="AU228" s="34"/>
      <c r="AV228" s="36">
        <v>0</v>
      </c>
      <c r="AW228" s="36"/>
      <c r="AX228" s="36"/>
      <c r="AY228" s="36"/>
      <c r="AZ228" s="36"/>
      <c r="BA228" s="36">
        <v>0</v>
      </c>
      <c r="BB228" s="36"/>
      <c r="BC228" s="38"/>
      <c r="BD228" s="38"/>
      <c r="BE228" s="38"/>
      <c r="BF228" s="38"/>
    </row>
    <row r="229" spans="2:58" ht="12.75">
      <c r="B229" s="29">
        <v>46027</v>
      </c>
      <c r="C229" s="29">
        <v>7</v>
      </c>
      <c r="D229" s="31" t="s">
        <v>99</v>
      </c>
      <c r="E229" s="31" t="s">
        <v>354</v>
      </c>
      <c r="F229" s="32">
        <v>0</v>
      </c>
      <c r="G229" s="32">
        <v>0</v>
      </c>
      <c r="H229" s="28">
        <v>1</v>
      </c>
      <c r="I229" s="32">
        <v>0</v>
      </c>
      <c r="J229" s="33">
        <v>411.64</v>
      </c>
      <c r="K229" s="34">
        <v>13186</v>
      </c>
      <c r="L229" s="34">
        <v>13537</v>
      </c>
      <c r="M229" s="34">
        <v>6452</v>
      </c>
      <c r="N229" s="34">
        <v>7922</v>
      </c>
      <c r="O229" s="40">
        <v>4.7</v>
      </c>
      <c r="P229" s="29">
        <v>0.7</v>
      </c>
      <c r="Q229" s="47">
        <v>12901</v>
      </c>
      <c r="R229" s="48">
        <v>24145</v>
      </c>
      <c r="S229" s="36">
        <v>3600</v>
      </c>
      <c r="T229" s="36">
        <v>4926</v>
      </c>
      <c r="U229" s="36">
        <v>81</v>
      </c>
      <c r="V229" s="36">
        <v>0</v>
      </c>
      <c r="W229" s="36">
        <v>0</v>
      </c>
      <c r="X229" s="36">
        <v>0</v>
      </c>
      <c r="Y229" s="36">
        <v>171</v>
      </c>
      <c r="Z229" s="36">
        <v>0</v>
      </c>
      <c r="AA229" s="36">
        <v>163</v>
      </c>
      <c r="AB229" s="36">
        <v>0</v>
      </c>
      <c r="AC229" s="36">
        <v>167</v>
      </c>
      <c r="AD229" s="36">
        <v>320</v>
      </c>
      <c r="AE229" s="36">
        <v>91</v>
      </c>
      <c r="AF229" s="36">
        <v>241</v>
      </c>
      <c r="AG229" s="36">
        <v>1211</v>
      </c>
      <c r="AH229" s="36">
        <v>1293</v>
      </c>
      <c r="AI229" s="36">
        <v>337</v>
      </c>
      <c r="AJ229" s="36">
        <v>335</v>
      </c>
      <c r="AK229" s="36">
        <v>1376</v>
      </c>
      <c r="AL229" s="36">
        <v>1814</v>
      </c>
      <c r="AM229" s="36">
        <v>2852</v>
      </c>
      <c r="AN229" s="36">
        <v>2996</v>
      </c>
      <c r="AO229" s="36">
        <v>302</v>
      </c>
      <c r="AP229" s="28">
        <v>1</v>
      </c>
      <c r="AQ229" s="34">
        <v>1</v>
      </c>
      <c r="AR229" s="34">
        <v>9765</v>
      </c>
      <c r="AS229" s="37">
        <v>5438</v>
      </c>
      <c r="AT229" s="34"/>
      <c r="AU229" s="34"/>
      <c r="AV229" s="36">
        <v>0</v>
      </c>
      <c r="AW229" s="36"/>
      <c r="AX229" s="36"/>
      <c r="AY229" s="36"/>
      <c r="AZ229" s="36"/>
      <c r="BA229" s="36">
        <v>0</v>
      </c>
      <c r="BB229" s="36"/>
      <c r="BC229" s="38"/>
      <c r="BD229" s="38"/>
      <c r="BE229" s="38" t="s">
        <v>519</v>
      </c>
      <c r="BF229" s="38">
        <v>1</v>
      </c>
    </row>
    <row r="230" spans="2:58" ht="12.75">
      <c r="B230" s="29">
        <v>46029</v>
      </c>
      <c r="C230" s="29">
        <v>7</v>
      </c>
      <c r="D230" s="31" t="s">
        <v>370</v>
      </c>
      <c r="E230" s="31" t="s">
        <v>354</v>
      </c>
      <c r="F230" s="32">
        <v>0</v>
      </c>
      <c r="G230" s="32">
        <v>1</v>
      </c>
      <c r="H230" s="28">
        <v>1</v>
      </c>
      <c r="I230" s="32">
        <v>0</v>
      </c>
      <c r="J230" s="33">
        <v>687.76</v>
      </c>
      <c r="K230" s="34">
        <v>22698</v>
      </c>
      <c r="L230" s="34">
        <v>25897</v>
      </c>
      <c r="M230" s="34">
        <v>13630</v>
      </c>
      <c r="N230" s="34">
        <v>18707</v>
      </c>
      <c r="O230" s="40">
        <v>4.6</v>
      </c>
      <c r="P230" s="29">
        <v>2.7</v>
      </c>
      <c r="Q230" s="47">
        <v>16380</v>
      </c>
      <c r="R230" s="48">
        <v>26553</v>
      </c>
      <c r="S230" s="36">
        <v>12015</v>
      </c>
      <c r="T230" s="36">
        <v>16864</v>
      </c>
      <c r="U230" s="36">
        <v>138</v>
      </c>
      <c r="V230" s="36">
        <v>188</v>
      </c>
      <c r="W230" s="36">
        <v>10</v>
      </c>
      <c r="X230" s="36">
        <v>16</v>
      </c>
      <c r="Y230" s="36">
        <v>670</v>
      </c>
      <c r="Z230" s="36">
        <v>1167</v>
      </c>
      <c r="AA230" s="36">
        <v>2870</v>
      </c>
      <c r="AB230" s="36">
        <v>4050</v>
      </c>
      <c r="AC230" s="36">
        <v>429</v>
      </c>
      <c r="AD230" s="36">
        <v>732</v>
      </c>
      <c r="AE230" s="36">
        <v>746</v>
      </c>
      <c r="AF230" s="36">
        <v>872</v>
      </c>
      <c r="AG230" s="36">
        <v>3004</v>
      </c>
      <c r="AH230" s="36">
        <v>4096</v>
      </c>
      <c r="AI230" s="36">
        <v>768</v>
      </c>
      <c r="AJ230" s="36">
        <v>1031</v>
      </c>
      <c r="AK230" s="36">
        <v>3380</v>
      </c>
      <c r="AL230" s="36">
        <v>4712</v>
      </c>
      <c r="AM230" s="36">
        <v>1615</v>
      </c>
      <c r="AN230" s="36">
        <v>1843</v>
      </c>
      <c r="AO230" s="36">
        <v>984</v>
      </c>
      <c r="AP230" s="28">
        <v>6</v>
      </c>
      <c r="AQ230" s="34">
        <v>1</v>
      </c>
      <c r="AR230" s="34">
        <v>20237</v>
      </c>
      <c r="AS230" s="37">
        <v>11324</v>
      </c>
      <c r="AT230" s="34"/>
      <c r="AU230" s="34"/>
      <c r="AV230" s="36">
        <v>0</v>
      </c>
      <c r="AW230" s="36"/>
      <c r="AX230" s="36"/>
      <c r="AY230" s="36">
        <v>1</v>
      </c>
      <c r="AZ230" s="36" t="s">
        <v>371</v>
      </c>
      <c r="BA230" s="36">
        <v>1</v>
      </c>
      <c r="BB230" s="36">
        <v>29</v>
      </c>
      <c r="BC230" s="38"/>
      <c r="BD230" s="38"/>
      <c r="BE230" s="38"/>
      <c r="BF230" s="38"/>
    </row>
    <row r="231" spans="2:58" ht="12.75">
      <c r="B231" s="29">
        <v>46031</v>
      </c>
      <c r="C231" s="29">
        <v>9</v>
      </c>
      <c r="D231" s="31" t="s">
        <v>372</v>
      </c>
      <c r="E231" s="31" t="s">
        <v>354</v>
      </c>
      <c r="F231" s="32">
        <v>0</v>
      </c>
      <c r="G231" s="32">
        <v>0</v>
      </c>
      <c r="H231" s="28">
        <v>1</v>
      </c>
      <c r="I231" s="32">
        <v>0</v>
      </c>
      <c r="J231" s="33">
        <v>2473.06</v>
      </c>
      <c r="K231" s="34">
        <v>4195</v>
      </c>
      <c r="L231" s="34">
        <v>4181</v>
      </c>
      <c r="M231" s="34">
        <v>911</v>
      </c>
      <c r="N231" s="34">
        <v>1095</v>
      </c>
      <c r="O231" s="40">
        <v>20.8</v>
      </c>
      <c r="P231" s="29">
        <v>6.5</v>
      </c>
      <c r="Q231" s="47">
        <v>8685</v>
      </c>
      <c r="R231" s="48">
        <v>15594</v>
      </c>
      <c r="S231" s="36">
        <v>547</v>
      </c>
      <c r="T231" s="36">
        <v>699</v>
      </c>
      <c r="U231" s="36">
        <v>15</v>
      </c>
      <c r="V231" s="36">
        <v>0</v>
      </c>
      <c r="W231" s="36">
        <v>0</v>
      </c>
      <c r="X231" s="36">
        <v>0</v>
      </c>
      <c r="Y231" s="36">
        <v>48</v>
      </c>
      <c r="Z231" s="36">
        <v>0</v>
      </c>
      <c r="AA231" s="36">
        <v>0</v>
      </c>
      <c r="AB231" s="36">
        <v>0</v>
      </c>
      <c r="AC231" s="36">
        <v>53</v>
      </c>
      <c r="AD231" s="36">
        <v>43</v>
      </c>
      <c r="AE231" s="36">
        <v>85</v>
      </c>
      <c r="AF231" s="36">
        <v>89</v>
      </c>
      <c r="AG231" s="36">
        <v>119</v>
      </c>
      <c r="AH231" s="36">
        <v>88</v>
      </c>
      <c r="AI231" s="36">
        <v>36</v>
      </c>
      <c r="AJ231" s="36">
        <v>46</v>
      </c>
      <c r="AK231" s="36">
        <v>182</v>
      </c>
      <c r="AL231" s="36">
        <v>373</v>
      </c>
      <c r="AM231" s="36">
        <v>364</v>
      </c>
      <c r="AN231" s="36">
        <v>396</v>
      </c>
      <c r="AO231" s="36">
        <v>46</v>
      </c>
      <c r="AP231" s="28">
        <v>0</v>
      </c>
      <c r="AQ231" s="34"/>
      <c r="AR231" s="34"/>
      <c r="AS231" s="37">
        <v>1536</v>
      </c>
      <c r="AT231" s="34"/>
      <c r="AU231" s="34"/>
      <c r="AV231" s="36">
        <v>1</v>
      </c>
      <c r="AW231" s="36" t="s">
        <v>373</v>
      </c>
      <c r="AX231" s="36">
        <v>2050</v>
      </c>
      <c r="AY231" s="36"/>
      <c r="AZ231" s="36"/>
      <c r="BA231" s="36">
        <v>0</v>
      </c>
      <c r="BB231" s="36"/>
      <c r="BC231" s="38"/>
      <c r="BD231" s="38"/>
      <c r="BE231" s="38"/>
      <c r="BF231" s="38"/>
    </row>
    <row r="232" spans="2:58" ht="12.75">
      <c r="B232" s="29">
        <v>46033</v>
      </c>
      <c r="C232" s="29">
        <v>8</v>
      </c>
      <c r="D232" s="31" t="s">
        <v>226</v>
      </c>
      <c r="E232" s="31" t="s">
        <v>354</v>
      </c>
      <c r="F232" s="32">
        <v>0</v>
      </c>
      <c r="G232" s="32">
        <v>0</v>
      </c>
      <c r="H232" s="28">
        <v>0</v>
      </c>
      <c r="I232" s="32">
        <v>1</v>
      </c>
      <c r="J232" s="33">
        <v>1557.76</v>
      </c>
      <c r="K232" s="34">
        <v>6179</v>
      </c>
      <c r="L232" s="34">
        <v>7275</v>
      </c>
      <c r="M232" s="34">
        <v>3169</v>
      </c>
      <c r="N232" s="34">
        <v>3601</v>
      </c>
      <c r="O232" s="40">
        <v>2.7</v>
      </c>
      <c r="P232" s="29">
        <v>3</v>
      </c>
      <c r="Q232" s="47">
        <v>15262</v>
      </c>
      <c r="R232" s="48">
        <v>20738</v>
      </c>
      <c r="S232" s="36">
        <v>2263</v>
      </c>
      <c r="T232" s="36">
        <v>2815</v>
      </c>
      <c r="U232" s="36">
        <v>52</v>
      </c>
      <c r="V232" s="36">
        <v>90</v>
      </c>
      <c r="W232" s="36">
        <v>65</v>
      </c>
      <c r="X232" s="36">
        <v>35</v>
      </c>
      <c r="Y232" s="36">
        <v>182</v>
      </c>
      <c r="Z232" s="36">
        <v>303</v>
      </c>
      <c r="AA232" s="36">
        <v>279</v>
      </c>
      <c r="AB232" s="36">
        <v>113</v>
      </c>
      <c r="AC232" s="36">
        <v>120</v>
      </c>
      <c r="AD232" s="36">
        <v>155</v>
      </c>
      <c r="AE232" s="36">
        <v>31</v>
      </c>
      <c r="AF232" s="36">
        <v>32</v>
      </c>
      <c r="AG232" s="36">
        <v>603</v>
      </c>
      <c r="AH232" s="36">
        <v>789</v>
      </c>
      <c r="AI232" s="36">
        <v>139</v>
      </c>
      <c r="AJ232" s="36">
        <v>256</v>
      </c>
      <c r="AK232" s="36">
        <v>792</v>
      </c>
      <c r="AL232" s="36">
        <v>1042</v>
      </c>
      <c r="AM232" s="36">
        <v>906</v>
      </c>
      <c r="AN232" s="36">
        <v>786</v>
      </c>
      <c r="AO232" s="36">
        <v>221</v>
      </c>
      <c r="AP232" s="28">
        <v>0</v>
      </c>
      <c r="AQ232" s="34"/>
      <c r="AR232" s="34"/>
      <c r="AS232" s="37">
        <v>3624</v>
      </c>
      <c r="AT232" s="34"/>
      <c r="AU232" s="34"/>
      <c r="AV232" s="36">
        <v>0</v>
      </c>
      <c r="AW232" s="36"/>
      <c r="AX232" s="36"/>
      <c r="AY232" s="36"/>
      <c r="AZ232" s="36"/>
      <c r="BA232" s="36">
        <v>0</v>
      </c>
      <c r="BB232" s="36"/>
      <c r="BC232" s="38"/>
      <c r="BD232" s="38"/>
      <c r="BE232" s="38"/>
      <c r="BF232" s="38"/>
    </row>
    <row r="233" spans="2:58" ht="12.75">
      <c r="B233" s="29">
        <v>46035</v>
      </c>
      <c r="C233" s="29">
        <v>7</v>
      </c>
      <c r="D233" s="31" t="s">
        <v>374</v>
      </c>
      <c r="E233" s="31" t="s">
        <v>354</v>
      </c>
      <c r="F233" s="32">
        <v>0</v>
      </c>
      <c r="G233" s="32">
        <v>0</v>
      </c>
      <c r="H233" s="28">
        <v>1</v>
      </c>
      <c r="I233" s="32">
        <v>0</v>
      </c>
      <c r="J233" s="33">
        <v>435.45</v>
      </c>
      <c r="K233" s="34">
        <v>17503</v>
      </c>
      <c r="L233" s="34">
        <v>18741</v>
      </c>
      <c r="M233" s="34">
        <v>10723</v>
      </c>
      <c r="N233" s="34">
        <v>13533</v>
      </c>
      <c r="O233" s="40">
        <v>2.8</v>
      </c>
      <c r="P233" s="29">
        <v>1.9</v>
      </c>
      <c r="Q233" s="47">
        <v>16293</v>
      </c>
      <c r="R233" s="48">
        <v>27234</v>
      </c>
      <c r="S233" s="36">
        <v>9415</v>
      </c>
      <c r="T233" s="36">
        <v>12184</v>
      </c>
      <c r="U233" s="36">
        <v>51</v>
      </c>
      <c r="V233" s="36">
        <v>0</v>
      </c>
      <c r="W233" s="36">
        <v>17</v>
      </c>
      <c r="X233" s="36">
        <v>0</v>
      </c>
      <c r="Y233" s="36">
        <v>519</v>
      </c>
      <c r="Z233" s="36">
        <v>685</v>
      </c>
      <c r="AA233" s="36">
        <v>1685</v>
      </c>
      <c r="AB233" s="36">
        <v>1833</v>
      </c>
      <c r="AC233" s="36">
        <v>369</v>
      </c>
      <c r="AD233" s="36">
        <v>403</v>
      </c>
      <c r="AE233" s="36">
        <v>430</v>
      </c>
      <c r="AF233" s="36">
        <v>436</v>
      </c>
      <c r="AG233" s="36">
        <v>2502</v>
      </c>
      <c r="AH233" s="36">
        <v>3589</v>
      </c>
      <c r="AI233" s="36">
        <v>632</v>
      </c>
      <c r="AJ233" s="36">
        <v>731</v>
      </c>
      <c r="AK233" s="36">
        <v>3210</v>
      </c>
      <c r="AL233" s="36">
        <v>4321</v>
      </c>
      <c r="AM233" s="36">
        <v>1308</v>
      </c>
      <c r="AN233" s="36">
        <v>1349</v>
      </c>
      <c r="AO233" s="36">
        <v>743</v>
      </c>
      <c r="AP233" s="28">
        <v>4</v>
      </c>
      <c r="AQ233" s="34">
        <v>1</v>
      </c>
      <c r="AR233" s="34">
        <v>14558</v>
      </c>
      <c r="AS233" s="39">
        <v>8093</v>
      </c>
      <c r="AT233" s="34"/>
      <c r="AU233" s="34"/>
      <c r="AV233" s="36">
        <v>0</v>
      </c>
      <c r="AW233" s="36"/>
      <c r="AX233" s="36"/>
      <c r="AY233" s="36"/>
      <c r="AZ233" s="36"/>
      <c r="BA233" s="36">
        <v>1</v>
      </c>
      <c r="BB233" s="36">
        <v>90</v>
      </c>
      <c r="BC233" s="38">
        <v>1</v>
      </c>
      <c r="BD233" s="38" t="s">
        <v>375</v>
      </c>
      <c r="BE233" s="38" t="s">
        <v>534</v>
      </c>
      <c r="BF233" s="38">
        <v>1</v>
      </c>
    </row>
    <row r="234" spans="2:58" ht="12.75">
      <c r="B234" s="29">
        <v>46037</v>
      </c>
      <c r="C234" s="29">
        <v>9</v>
      </c>
      <c r="D234" s="31" t="s">
        <v>376</v>
      </c>
      <c r="E234" s="31" t="s">
        <v>354</v>
      </c>
      <c r="F234" s="32">
        <v>0</v>
      </c>
      <c r="G234" s="32">
        <v>0</v>
      </c>
      <c r="H234" s="28">
        <v>0</v>
      </c>
      <c r="I234" s="32">
        <v>0</v>
      </c>
      <c r="J234" s="33">
        <v>1028.64</v>
      </c>
      <c r="K234" s="34">
        <v>6978</v>
      </c>
      <c r="L234" s="34">
        <v>6267</v>
      </c>
      <c r="M234" s="34">
        <v>2750</v>
      </c>
      <c r="N234" s="34">
        <v>2791</v>
      </c>
      <c r="O234" s="40">
        <v>5.3</v>
      </c>
      <c r="P234" s="29">
        <v>4.5</v>
      </c>
      <c r="Q234" s="47">
        <v>15070</v>
      </c>
      <c r="R234" s="48">
        <v>22837</v>
      </c>
      <c r="S234" s="36">
        <v>2201</v>
      </c>
      <c r="T234" s="36">
        <v>2298</v>
      </c>
      <c r="U234" s="36">
        <v>43</v>
      </c>
      <c r="V234" s="36">
        <v>0</v>
      </c>
      <c r="W234" s="36">
        <v>0</v>
      </c>
      <c r="X234" s="36">
        <v>0</v>
      </c>
      <c r="Y234" s="36">
        <v>167</v>
      </c>
      <c r="Z234" s="36">
        <v>0</v>
      </c>
      <c r="AA234" s="36">
        <v>265</v>
      </c>
      <c r="AB234" s="36">
        <v>279</v>
      </c>
      <c r="AC234" s="36">
        <v>136</v>
      </c>
      <c r="AD234" s="36">
        <v>125</v>
      </c>
      <c r="AE234" s="36">
        <v>184</v>
      </c>
      <c r="AF234" s="36">
        <v>186</v>
      </c>
      <c r="AG234" s="36">
        <v>502</v>
      </c>
      <c r="AH234" s="36">
        <v>480</v>
      </c>
      <c r="AI234" s="36">
        <v>136</v>
      </c>
      <c r="AJ234" s="36">
        <v>207</v>
      </c>
      <c r="AK234" s="36">
        <v>765</v>
      </c>
      <c r="AL234" s="36">
        <v>786</v>
      </c>
      <c r="AM234" s="36">
        <v>549</v>
      </c>
      <c r="AN234" s="36">
        <v>493</v>
      </c>
      <c r="AO234" s="36">
        <v>206</v>
      </c>
      <c r="AP234" s="28">
        <v>0</v>
      </c>
      <c r="AQ234" s="34"/>
      <c r="AR234" s="34"/>
      <c r="AS234" s="37">
        <v>3618</v>
      </c>
      <c r="AT234" s="34"/>
      <c r="AU234" s="34"/>
      <c r="AV234" s="36">
        <v>0</v>
      </c>
      <c r="AW234" s="36"/>
      <c r="AX234" s="36"/>
      <c r="AY234" s="36"/>
      <c r="AZ234" s="36"/>
      <c r="BA234" s="36">
        <v>0</v>
      </c>
      <c r="BB234" s="36"/>
      <c r="BC234" s="38"/>
      <c r="BD234" s="38"/>
      <c r="BE234" s="38"/>
      <c r="BF234" s="38"/>
    </row>
    <row r="235" spans="2:58" ht="12.75">
      <c r="B235" s="29">
        <v>46039</v>
      </c>
      <c r="C235" s="29">
        <v>9</v>
      </c>
      <c r="D235" s="31" t="s">
        <v>377</v>
      </c>
      <c r="E235" s="31" t="s">
        <v>354</v>
      </c>
      <c r="F235" s="32">
        <v>0</v>
      </c>
      <c r="G235" s="32">
        <v>0</v>
      </c>
      <c r="H235" s="28">
        <v>0</v>
      </c>
      <c r="I235" s="32">
        <v>0</v>
      </c>
      <c r="J235" s="33">
        <v>623.58</v>
      </c>
      <c r="K235" s="34">
        <v>4522</v>
      </c>
      <c r="L235" s="34">
        <v>4498</v>
      </c>
      <c r="M235" s="34">
        <v>1485</v>
      </c>
      <c r="N235" s="34">
        <v>1999</v>
      </c>
      <c r="O235" s="40">
        <v>4.2</v>
      </c>
      <c r="P235" s="29">
        <v>3.5</v>
      </c>
      <c r="Q235" s="47">
        <v>13921</v>
      </c>
      <c r="R235" s="48">
        <v>24753</v>
      </c>
      <c r="S235" s="36">
        <v>1175</v>
      </c>
      <c r="T235" s="36">
        <v>1688</v>
      </c>
      <c r="U235" s="36">
        <v>41</v>
      </c>
      <c r="V235" s="36">
        <v>0</v>
      </c>
      <c r="W235" s="36">
        <v>0</v>
      </c>
      <c r="X235" s="36">
        <v>0</v>
      </c>
      <c r="Y235" s="36">
        <v>93</v>
      </c>
      <c r="Z235" s="36">
        <v>167</v>
      </c>
      <c r="AA235" s="36">
        <v>154</v>
      </c>
      <c r="AB235" s="36">
        <v>357</v>
      </c>
      <c r="AC235" s="36">
        <v>117</v>
      </c>
      <c r="AD235" s="36">
        <v>185</v>
      </c>
      <c r="AE235" s="36">
        <v>41</v>
      </c>
      <c r="AF235" s="36">
        <v>0</v>
      </c>
      <c r="AG235" s="36">
        <v>266</v>
      </c>
      <c r="AH235" s="36">
        <v>299</v>
      </c>
      <c r="AI235" s="36">
        <v>115</v>
      </c>
      <c r="AJ235" s="36">
        <v>138</v>
      </c>
      <c r="AK235" s="36">
        <v>345</v>
      </c>
      <c r="AL235" s="36">
        <v>475</v>
      </c>
      <c r="AM235" s="36">
        <v>310</v>
      </c>
      <c r="AN235" s="36">
        <v>311</v>
      </c>
      <c r="AO235" s="36">
        <v>136</v>
      </c>
      <c r="AP235" s="28">
        <v>0</v>
      </c>
      <c r="AQ235" s="34"/>
      <c r="AR235" s="34"/>
      <c r="AS235" s="37">
        <v>2172</v>
      </c>
      <c r="AT235" s="34"/>
      <c r="AU235" s="34"/>
      <c r="AV235" s="36">
        <v>0</v>
      </c>
      <c r="AW235" s="36"/>
      <c r="AX235" s="36"/>
      <c r="AY235" s="36"/>
      <c r="AZ235" s="36"/>
      <c r="BA235" s="36">
        <v>1</v>
      </c>
      <c r="BB235" s="36">
        <v>29</v>
      </c>
      <c r="BC235" s="38"/>
      <c r="BD235" s="38"/>
      <c r="BE235" s="38"/>
      <c r="BF235" s="38"/>
    </row>
    <row r="236" spans="2:58" ht="12.75">
      <c r="B236" s="29">
        <v>46041</v>
      </c>
      <c r="C236" s="29">
        <v>9</v>
      </c>
      <c r="D236" s="31" t="s">
        <v>378</v>
      </c>
      <c r="E236" s="31" t="s">
        <v>354</v>
      </c>
      <c r="F236" s="32">
        <v>0</v>
      </c>
      <c r="G236" s="32">
        <v>1</v>
      </c>
      <c r="H236" s="28">
        <v>0</v>
      </c>
      <c r="I236" s="32">
        <v>0</v>
      </c>
      <c r="J236" s="33">
        <v>2302.81</v>
      </c>
      <c r="K236" s="34">
        <v>5523</v>
      </c>
      <c r="L236" s="34">
        <v>5972</v>
      </c>
      <c r="M236" s="34">
        <v>1879</v>
      </c>
      <c r="N236" s="34">
        <v>2336</v>
      </c>
      <c r="O236" s="40">
        <v>12</v>
      </c>
      <c r="P236" s="29">
        <v>12.1</v>
      </c>
      <c r="Q236" s="47">
        <v>9660</v>
      </c>
      <c r="R236" s="48">
        <v>16023</v>
      </c>
      <c r="S236" s="36">
        <v>1269</v>
      </c>
      <c r="T236" s="36">
        <v>1719</v>
      </c>
      <c r="U236" s="36">
        <v>32</v>
      </c>
      <c r="V236" s="36">
        <v>0</v>
      </c>
      <c r="W236" s="36">
        <v>0</v>
      </c>
      <c r="X236" s="36">
        <v>0</v>
      </c>
      <c r="Y236" s="36">
        <v>76</v>
      </c>
      <c r="Z236" s="36">
        <v>106</v>
      </c>
      <c r="AA236" s="36">
        <v>22</v>
      </c>
      <c r="AB236" s="36">
        <v>31</v>
      </c>
      <c r="AC236" s="36">
        <v>100</v>
      </c>
      <c r="AD236" s="36">
        <v>181</v>
      </c>
      <c r="AE236" s="36">
        <v>35</v>
      </c>
      <c r="AF236" s="36">
        <v>51</v>
      </c>
      <c r="AG236" s="36">
        <v>296</v>
      </c>
      <c r="AH236" s="36">
        <v>308</v>
      </c>
      <c r="AI236" s="36">
        <v>79</v>
      </c>
      <c r="AJ236" s="36">
        <v>87</v>
      </c>
      <c r="AK236" s="36">
        <v>626</v>
      </c>
      <c r="AL236" s="36">
        <v>0</v>
      </c>
      <c r="AM236" s="36">
        <v>610</v>
      </c>
      <c r="AN236" s="36">
        <v>617</v>
      </c>
      <c r="AO236" s="36">
        <v>101</v>
      </c>
      <c r="AP236" s="28">
        <v>1</v>
      </c>
      <c r="AQ236" s="34"/>
      <c r="AR236" s="34"/>
      <c r="AS236" s="37">
        <v>2133</v>
      </c>
      <c r="AT236" s="34"/>
      <c r="AU236" s="34"/>
      <c r="AV236" s="36">
        <v>1</v>
      </c>
      <c r="AW236" s="36" t="s">
        <v>379</v>
      </c>
      <c r="AX236" s="36">
        <v>4216</v>
      </c>
      <c r="AY236" s="36"/>
      <c r="AZ236" s="36"/>
      <c r="BA236" s="36">
        <v>0</v>
      </c>
      <c r="BB236" s="36"/>
      <c r="BC236" s="38"/>
      <c r="BD236" s="38"/>
      <c r="BE236" s="38"/>
      <c r="BF236" s="38"/>
    </row>
    <row r="237" spans="2:58" ht="12.75">
      <c r="B237" s="29">
        <v>46043</v>
      </c>
      <c r="C237" s="29">
        <v>9</v>
      </c>
      <c r="D237" s="31" t="s">
        <v>113</v>
      </c>
      <c r="E237" s="31" t="s">
        <v>354</v>
      </c>
      <c r="F237" s="32">
        <v>0</v>
      </c>
      <c r="G237" s="32">
        <v>0</v>
      </c>
      <c r="H237" s="28">
        <v>0</v>
      </c>
      <c r="I237" s="32">
        <v>0</v>
      </c>
      <c r="J237" s="33">
        <v>433.62</v>
      </c>
      <c r="K237" s="34">
        <v>3746</v>
      </c>
      <c r="L237" s="34">
        <v>3458</v>
      </c>
      <c r="M237" s="34">
        <v>1204</v>
      </c>
      <c r="N237" s="34">
        <v>1628</v>
      </c>
      <c r="O237" s="40">
        <v>2.8</v>
      </c>
      <c r="P237" s="29">
        <v>2</v>
      </c>
      <c r="Q237" s="47">
        <v>13446</v>
      </c>
      <c r="R237" s="48">
        <v>24745</v>
      </c>
      <c r="S237" s="36">
        <v>964</v>
      </c>
      <c r="T237" s="36">
        <v>1403</v>
      </c>
      <c r="U237" s="36">
        <v>25</v>
      </c>
      <c r="V237" s="36">
        <v>0</v>
      </c>
      <c r="W237" s="36">
        <v>0</v>
      </c>
      <c r="X237" s="36">
        <v>0</v>
      </c>
      <c r="Y237" s="36">
        <v>62</v>
      </c>
      <c r="Z237" s="36">
        <v>0</v>
      </c>
      <c r="AA237" s="36">
        <v>54</v>
      </c>
      <c r="AB237" s="36">
        <v>124</v>
      </c>
      <c r="AC237" s="36">
        <v>56</v>
      </c>
      <c r="AD237" s="36">
        <v>75</v>
      </c>
      <c r="AE237" s="36">
        <v>124</v>
      </c>
      <c r="AF237" s="36">
        <v>179</v>
      </c>
      <c r="AG237" s="36">
        <v>191</v>
      </c>
      <c r="AH237" s="36">
        <v>218</v>
      </c>
      <c r="AI237" s="36">
        <v>55</v>
      </c>
      <c r="AJ237" s="36">
        <v>91</v>
      </c>
      <c r="AK237" s="36">
        <v>394</v>
      </c>
      <c r="AL237" s="36">
        <v>564</v>
      </c>
      <c r="AM237" s="36">
        <v>240</v>
      </c>
      <c r="AN237" s="36">
        <v>225</v>
      </c>
      <c r="AO237" s="36">
        <v>121</v>
      </c>
      <c r="AP237" s="28">
        <v>0</v>
      </c>
      <c r="AQ237" s="34"/>
      <c r="AR237" s="34"/>
      <c r="AS237" s="39">
        <v>1453</v>
      </c>
      <c r="AT237" s="34"/>
      <c r="AU237" s="34"/>
      <c r="AV237" s="36">
        <v>0</v>
      </c>
      <c r="AW237" s="36"/>
      <c r="AX237" s="36"/>
      <c r="AY237" s="36"/>
      <c r="AZ237" s="36"/>
      <c r="BA237" s="36">
        <v>0</v>
      </c>
      <c r="BB237" s="36"/>
      <c r="BC237" s="38"/>
      <c r="BD237" s="38"/>
      <c r="BE237" s="38"/>
      <c r="BF237" s="38"/>
    </row>
    <row r="238" spans="2:58" ht="12.75">
      <c r="B238" s="29">
        <v>46045</v>
      </c>
      <c r="C238" s="29">
        <v>9</v>
      </c>
      <c r="D238" s="31" t="s">
        <v>380</v>
      </c>
      <c r="E238" s="31" t="s">
        <v>354</v>
      </c>
      <c r="F238" s="32">
        <v>0</v>
      </c>
      <c r="G238" s="32">
        <v>0</v>
      </c>
      <c r="H238" s="28">
        <v>0</v>
      </c>
      <c r="I238" s="32">
        <v>0</v>
      </c>
      <c r="J238" s="33">
        <v>1145.65</v>
      </c>
      <c r="K238" s="34">
        <v>4356</v>
      </c>
      <c r="L238" s="34">
        <v>4367</v>
      </c>
      <c r="M238" s="34">
        <v>1434</v>
      </c>
      <c r="N238" s="34">
        <v>1635</v>
      </c>
      <c r="O238" s="40">
        <v>3.8</v>
      </c>
      <c r="P238" s="29">
        <v>1.5</v>
      </c>
      <c r="Q238" s="47">
        <v>16899</v>
      </c>
      <c r="R238" s="48">
        <v>28174</v>
      </c>
      <c r="S238" s="36">
        <v>988</v>
      </c>
      <c r="T238" s="36">
        <v>1211</v>
      </c>
      <c r="U238" s="36">
        <v>34</v>
      </c>
      <c r="V238" s="36">
        <v>53</v>
      </c>
      <c r="W238" s="36">
        <v>0</v>
      </c>
      <c r="X238" s="36">
        <v>0</v>
      </c>
      <c r="Y238" s="36">
        <v>52</v>
      </c>
      <c r="Z238" s="36">
        <v>115</v>
      </c>
      <c r="AA238" s="36">
        <v>29</v>
      </c>
      <c r="AB238" s="36">
        <v>19</v>
      </c>
      <c r="AC238" s="36">
        <v>94</v>
      </c>
      <c r="AD238" s="36">
        <v>109</v>
      </c>
      <c r="AE238" s="36">
        <v>116</v>
      </c>
      <c r="AF238" s="36">
        <v>100</v>
      </c>
      <c r="AG238" s="36">
        <v>246</v>
      </c>
      <c r="AH238" s="36">
        <v>305</v>
      </c>
      <c r="AI238" s="36">
        <v>110</v>
      </c>
      <c r="AJ238" s="36">
        <v>151</v>
      </c>
      <c r="AK238" s="36">
        <v>307</v>
      </c>
      <c r="AL238" s="36">
        <v>359</v>
      </c>
      <c r="AM238" s="36">
        <v>446</v>
      </c>
      <c r="AN238" s="36">
        <v>424</v>
      </c>
      <c r="AO238" s="36">
        <v>116</v>
      </c>
      <c r="AP238" s="28">
        <v>0</v>
      </c>
      <c r="AQ238" s="34"/>
      <c r="AR238" s="34"/>
      <c r="AS238" s="37">
        <v>2022</v>
      </c>
      <c r="AT238" s="34"/>
      <c r="AU238" s="34"/>
      <c r="AV238" s="36">
        <v>0</v>
      </c>
      <c r="AW238" s="36"/>
      <c r="AX238" s="36"/>
      <c r="AY238" s="36"/>
      <c r="AZ238" s="36"/>
      <c r="BA238" s="36">
        <v>0</v>
      </c>
      <c r="BB238" s="36"/>
      <c r="BC238" s="38"/>
      <c r="BD238" s="38"/>
      <c r="BE238" s="38"/>
      <c r="BF238" s="38"/>
    </row>
    <row r="239" spans="2:58" ht="12.75">
      <c r="B239" s="29">
        <v>46047</v>
      </c>
      <c r="C239" s="29">
        <v>7</v>
      </c>
      <c r="D239" s="31" t="s">
        <v>381</v>
      </c>
      <c r="E239" s="31" t="s">
        <v>354</v>
      </c>
      <c r="F239" s="32">
        <v>0</v>
      </c>
      <c r="G239" s="32">
        <v>0</v>
      </c>
      <c r="H239" s="28">
        <v>0</v>
      </c>
      <c r="I239" s="32">
        <v>0</v>
      </c>
      <c r="J239" s="33">
        <v>1739.92</v>
      </c>
      <c r="K239" s="34">
        <v>7353</v>
      </c>
      <c r="L239" s="34">
        <v>7453</v>
      </c>
      <c r="M239" s="34">
        <v>3312</v>
      </c>
      <c r="N239" s="34">
        <v>3605</v>
      </c>
      <c r="O239" s="40">
        <v>4.7</v>
      </c>
      <c r="P239" s="29">
        <v>3.6</v>
      </c>
      <c r="Q239" s="47">
        <v>14020</v>
      </c>
      <c r="R239" s="48">
        <v>22092</v>
      </c>
      <c r="S239" s="36">
        <v>2137</v>
      </c>
      <c r="T239" s="36">
        <v>2517</v>
      </c>
      <c r="U239" s="36">
        <v>56</v>
      </c>
      <c r="V239" s="36">
        <v>83</v>
      </c>
      <c r="W239" s="36">
        <v>55</v>
      </c>
      <c r="X239" s="36">
        <v>0</v>
      </c>
      <c r="Y239" s="36">
        <v>118</v>
      </c>
      <c r="Z239" s="36">
        <v>188</v>
      </c>
      <c r="AA239" s="36">
        <v>55</v>
      </c>
      <c r="AB239" s="36">
        <v>67</v>
      </c>
      <c r="AC239" s="36">
        <v>321</v>
      </c>
      <c r="AD239" s="36">
        <v>313</v>
      </c>
      <c r="AE239" s="36">
        <v>30</v>
      </c>
      <c r="AF239" s="36">
        <v>0</v>
      </c>
      <c r="AG239" s="36">
        <v>627</v>
      </c>
      <c r="AH239" s="36">
        <v>805</v>
      </c>
      <c r="AI239" s="36">
        <v>90</v>
      </c>
      <c r="AJ239" s="36">
        <v>150</v>
      </c>
      <c r="AK239" s="36">
        <v>785</v>
      </c>
      <c r="AL239" s="36">
        <v>877</v>
      </c>
      <c r="AM239" s="36">
        <v>1175</v>
      </c>
      <c r="AN239" s="36">
        <v>1088</v>
      </c>
      <c r="AO239" s="36">
        <v>208</v>
      </c>
      <c r="AP239" s="28">
        <v>1</v>
      </c>
      <c r="AQ239" s="34"/>
      <c r="AR239" s="34"/>
      <c r="AS239" s="37">
        <v>3812</v>
      </c>
      <c r="AT239" s="34"/>
      <c r="AU239" s="34"/>
      <c r="AV239" s="36">
        <v>0</v>
      </c>
      <c r="AW239" s="36"/>
      <c r="AX239" s="36"/>
      <c r="AY239" s="36"/>
      <c r="AZ239" s="36"/>
      <c r="BA239" s="36">
        <v>0</v>
      </c>
      <c r="BB239" s="36"/>
      <c r="BC239" s="38">
        <v>1</v>
      </c>
      <c r="BD239" s="38" t="s">
        <v>382</v>
      </c>
      <c r="BE239" s="38"/>
      <c r="BF239" s="38"/>
    </row>
    <row r="240" spans="2:58" ht="12.75">
      <c r="B240" s="29">
        <v>46049</v>
      </c>
      <c r="C240" s="29">
        <v>9</v>
      </c>
      <c r="D240" s="31" t="s">
        <v>383</v>
      </c>
      <c r="E240" s="31" t="s">
        <v>354</v>
      </c>
      <c r="F240" s="32">
        <v>0</v>
      </c>
      <c r="G240" s="32">
        <v>0</v>
      </c>
      <c r="H240" s="28">
        <v>2</v>
      </c>
      <c r="I240" s="32">
        <v>0</v>
      </c>
      <c r="J240" s="33">
        <v>1000.23</v>
      </c>
      <c r="K240" s="34">
        <v>2744</v>
      </c>
      <c r="L240" s="34">
        <v>2640</v>
      </c>
      <c r="M240" s="34">
        <v>873</v>
      </c>
      <c r="N240" s="34">
        <v>918</v>
      </c>
      <c r="O240" s="40">
        <v>1.8</v>
      </c>
      <c r="P240" s="29">
        <v>2.1</v>
      </c>
      <c r="Q240" s="47">
        <v>17029</v>
      </c>
      <c r="R240" s="48">
        <v>28498</v>
      </c>
      <c r="S240" s="36">
        <v>646</v>
      </c>
      <c r="T240" s="36">
        <v>717</v>
      </c>
      <c r="U240" s="36">
        <v>30</v>
      </c>
      <c r="V240" s="36">
        <v>0</v>
      </c>
      <c r="W240" s="36">
        <v>0</v>
      </c>
      <c r="X240" s="36">
        <v>0</v>
      </c>
      <c r="Y240" s="36">
        <v>47</v>
      </c>
      <c r="Z240" s="36">
        <v>0</v>
      </c>
      <c r="AA240" s="36">
        <v>18</v>
      </c>
      <c r="AB240" s="36">
        <v>0</v>
      </c>
      <c r="AC240" s="36">
        <v>42</v>
      </c>
      <c r="AD240" s="36">
        <v>54</v>
      </c>
      <c r="AE240" s="36">
        <v>49</v>
      </c>
      <c r="AF240" s="36">
        <v>42</v>
      </c>
      <c r="AG240" s="36">
        <v>162</v>
      </c>
      <c r="AH240" s="36">
        <v>198</v>
      </c>
      <c r="AI240" s="36">
        <v>39</v>
      </c>
      <c r="AJ240" s="36">
        <v>55</v>
      </c>
      <c r="AK240" s="36">
        <v>256</v>
      </c>
      <c r="AL240" s="36">
        <v>237</v>
      </c>
      <c r="AM240" s="36">
        <v>227</v>
      </c>
      <c r="AN240" s="36">
        <v>201</v>
      </c>
      <c r="AO240" s="36">
        <v>74</v>
      </c>
      <c r="AP240" s="28">
        <v>0</v>
      </c>
      <c r="AQ240" s="34"/>
      <c r="AR240" s="34"/>
      <c r="AS240" s="37">
        <v>1235</v>
      </c>
      <c r="AT240" s="34"/>
      <c r="AU240" s="34"/>
      <c r="AV240" s="36">
        <v>0</v>
      </c>
      <c r="AW240" s="36"/>
      <c r="AX240" s="36"/>
      <c r="AY240" s="36"/>
      <c r="AZ240" s="36"/>
      <c r="BA240" s="36">
        <v>0</v>
      </c>
      <c r="BB240" s="36"/>
      <c r="BC240" s="38"/>
      <c r="BD240" s="38"/>
      <c r="BE240" s="38"/>
      <c r="BF240" s="38"/>
    </row>
    <row r="241" spans="2:58" ht="12.75">
      <c r="B241" s="29">
        <v>46051</v>
      </c>
      <c r="C241" s="29">
        <v>7</v>
      </c>
      <c r="D241" s="31" t="s">
        <v>124</v>
      </c>
      <c r="E241" s="31" t="s">
        <v>354</v>
      </c>
      <c r="F241" s="32">
        <v>0</v>
      </c>
      <c r="G241" s="32">
        <v>0</v>
      </c>
      <c r="H241" s="28">
        <v>0</v>
      </c>
      <c r="I241" s="32">
        <v>0</v>
      </c>
      <c r="J241" s="33">
        <v>682.53</v>
      </c>
      <c r="K241" s="34">
        <v>8372</v>
      </c>
      <c r="L241" s="34">
        <v>7847</v>
      </c>
      <c r="M241" s="34">
        <v>4041</v>
      </c>
      <c r="N241" s="34">
        <v>4696</v>
      </c>
      <c r="O241" s="40">
        <v>4.5</v>
      </c>
      <c r="P241" s="29">
        <v>3.4</v>
      </c>
      <c r="Q241" s="47">
        <v>16733</v>
      </c>
      <c r="R241" s="48">
        <v>26530</v>
      </c>
      <c r="S241" s="36">
        <v>3541</v>
      </c>
      <c r="T241" s="36">
        <v>4213</v>
      </c>
      <c r="U241" s="36">
        <v>0</v>
      </c>
      <c r="V241" s="36">
        <v>0</v>
      </c>
      <c r="W241" s="36">
        <v>0</v>
      </c>
      <c r="X241" s="36">
        <v>0</v>
      </c>
      <c r="Y241" s="36">
        <v>150</v>
      </c>
      <c r="Z241" s="36">
        <v>232</v>
      </c>
      <c r="AA241" s="36">
        <v>549</v>
      </c>
      <c r="AB241" s="36">
        <v>469</v>
      </c>
      <c r="AC241" s="36">
        <v>345</v>
      </c>
      <c r="AD241" s="36">
        <v>419</v>
      </c>
      <c r="AE241" s="36">
        <v>292</v>
      </c>
      <c r="AF241" s="36">
        <v>389</v>
      </c>
      <c r="AG241" s="36">
        <v>703</v>
      </c>
      <c r="AH241" s="36">
        <v>814</v>
      </c>
      <c r="AI241" s="36">
        <v>476</v>
      </c>
      <c r="AJ241" s="36">
        <v>447</v>
      </c>
      <c r="AK241" s="36">
        <v>877</v>
      </c>
      <c r="AL241" s="36">
        <v>1278</v>
      </c>
      <c r="AM241" s="36">
        <v>500</v>
      </c>
      <c r="AN241" s="36">
        <v>483</v>
      </c>
      <c r="AO241" s="36">
        <v>261</v>
      </c>
      <c r="AP241" s="28">
        <v>0</v>
      </c>
      <c r="AQ241" s="34"/>
      <c r="AR241" s="34"/>
      <c r="AS241" s="37">
        <v>3456</v>
      </c>
      <c r="AT241" s="34"/>
      <c r="AU241" s="34"/>
      <c r="AV241" s="36">
        <v>0</v>
      </c>
      <c r="AW241" s="36"/>
      <c r="AX241" s="36"/>
      <c r="AY241" s="36"/>
      <c r="AZ241" s="36"/>
      <c r="BA241" s="36">
        <v>1</v>
      </c>
      <c r="BB241" s="36">
        <v>29</v>
      </c>
      <c r="BC241" s="38"/>
      <c r="BD241" s="38"/>
      <c r="BE241" s="38"/>
      <c r="BF241" s="38"/>
    </row>
    <row r="242" spans="2:58" ht="12.75">
      <c r="B242" s="29">
        <v>46053</v>
      </c>
      <c r="C242" s="29">
        <v>9</v>
      </c>
      <c r="D242" s="31" t="s">
        <v>384</v>
      </c>
      <c r="E242" s="31" t="s">
        <v>354</v>
      </c>
      <c r="F242" s="32">
        <v>0</v>
      </c>
      <c r="G242" s="32">
        <v>0</v>
      </c>
      <c r="H242" s="28">
        <v>2</v>
      </c>
      <c r="I242" s="32">
        <v>0</v>
      </c>
      <c r="J242" s="33">
        <v>1015.99</v>
      </c>
      <c r="K242" s="34">
        <v>5359</v>
      </c>
      <c r="L242" s="34">
        <v>4792</v>
      </c>
      <c r="M242" s="34">
        <v>2053</v>
      </c>
      <c r="N242" s="34">
        <v>2356</v>
      </c>
      <c r="O242" s="40">
        <v>2.9</v>
      </c>
      <c r="P242" s="29">
        <v>3</v>
      </c>
      <c r="Q242" s="47">
        <v>14914</v>
      </c>
      <c r="R242" s="48">
        <v>22554</v>
      </c>
      <c r="S242" s="36">
        <v>1659</v>
      </c>
      <c r="T242" s="36">
        <v>1981</v>
      </c>
      <c r="U242" s="36">
        <v>60</v>
      </c>
      <c r="V242" s="36">
        <v>0</v>
      </c>
      <c r="W242" s="36">
        <v>0</v>
      </c>
      <c r="X242" s="36">
        <v>0</v>
      </c>
      <c r="Y242" s="36">
        <v>136</v>
      </c>
      <c r="Z242" s="36">
        <v>211</v>
      </c>
      <c r="AA242" s="36">
        <v>40</v>
      </c>
      <c r="AB242" s="36">
        <v>55</v>
      </c>
      <c r="AC242" s="36">
        <v>105</v>
      </c>
      <c r="AD242" s="36">
        <v>109</v>
      </c>
      <c r="AE242" s="36">
        <v>142</v>
      </c>
      <c r="AF242" s="36">
        <v>171</v>
      </c>
      <c r="AG242" s="36">
        <v>426</v>
      </c>
      <c r="AH242" s="36">
        <v>484</v>
      </c>
      <c r="AI242" s="36">
        <v>128</v>
      </c>
      <c r="AJ242" s="36">
        <v>163</v>
      </c>
      <c r="AK242" s="36">
        <v>615</v>
      </c>
      <c r="AL242" s="36">
        <v>686</v>
      </c>
      <c r="AM242" s="36">
        <v>394</v>
      </c>
      <c r="AN242" s="36">
        <v>375</v>
      </c>
      <c r="AO242" s="36">
        <v>188</v>
      </c>
      <c r="AP242" s="28">
        <v>0</v>
      </c>
      <c r="AQ242" s="34"/>
      <c r="AR242" s="34"/>
      <c r="AS242" s="37">
        <v>2405</v>
      </c>
      <c r="AT242" s="34"/>
      <c r="AU242" s="34"/>
      <c r="AV242" s="36">
        <v>0</v>
      </c>
      <c r="AW242" s="36"/>
      <c r="AX242" s="36"/>
      <c r="AY242" s="36"/>
      <c r="AZ242" s="36"/>
      <c r="BA242" s="36">
        <v>0</v>
      </c>
      <c r="BB242" s="36"/>
      <c r="BC242" s="38"/>
      <c r="BD242" s="38"/>
      <c r="BE242" s="38"/>
      <c r="BF242" s="38"/>
    </row>
    <row r="243" spans="2:58" ht="12.75">
      <c r="B243" s="29">
        <v>46055</v>
      </c>
      <c r="C243" s="29">
        <v>9</v>
      </c>
      <c r="D243" s="31" t="s">
        <v>385</v>
      </c>
      <c r="E243" s="31" t="s">
        <v>354</v>
      </c>
      <c r="F243" s="32">
        <v>0</v>
      </c>
      <c r="G243" s="32">
        <v>0</v>
      </c>
      <c r="H243" s="28">
        <v>0</v>
      </c>
      <c r="I243" s="32">
        <v>1</v>
      </c>
      <c r="J243" s="33">
        <v>1813.11</v>
      </c>
      <c r="K243" s="34">
        <v>2624</v>
      </c>
      <c r="L243" s="34">
        <v>2196</v>
      </c>
      <c r="M243" s="34">
        <v>1218</v>
      </c>
      <c r="N243" s="34">
        <v>1270</v>
      </c>
      <c r="O243" s="40">
        <v>2.8</v>
      </c>
      <c r="P243" s="29">
        <v>2</v>
      </c>
      <c r="Q243" s="47">
        <v>18043</v>
      </c>
      <c r="R243" s="48">
        <v>29173</v>
      </c>
      <c r="S243" s="36">
        <v>1010</v>
      </c>
      <c r="T243" s="36">
        <v>1093</v>
      </c>
      <c r="U243" s="36">
        <v>65</v>
      </c>
      <c r="V243" s="36">
        <v>0</v>
      </c>
      <c r="W243" s="36">
        <v>0</v>
      </c>
      <c r="X243" s="36">
        <v>0</v>
      </c>
      <c r="Y243" s="36">
        <v>39</v>
      </c>
      <c r="Z243" s="36">
        <v>0</v>
      </c>
      <c r="AA243" s="36">
        <v>152</v>
      </c>
      <c r="AB243" s="36">
        <v>140</v>
      </c>
      <c r="AC243" s="36">
        <v>63</v>
      </c>
      <c r="AD243" s="36">
        <v>67</v>
      </c>
      <c r="AE243" s="36">
        <v>98</v>
      </c>
      <c r="AF243" s="36">
        <v>112</v>
      </c>
      <c r="AG243" s="36">
        <v>226</v>
      </c>
      <c r="AH243" s="36">
        <v>230</v>
      </c>
      <c r="AI243" s="36">
        <v>75</v>
      </c>
      <c r="AJ243" s="36">
        <v>80</v>
      </c>
      <c r="AK243" s="36">
        <v>289</v>
      </c>
      <c r="AL243" s="36">
        <v>350</v>
      </c>
      <c r="AM243" s="36">
        <v>208</v>
      </c>
      <c r="AN243" s="36">
        <v>177</v>
      </c>
      <c r="AO243" s="36">
        <v>90</v>
      </c>
      <c r="AP243" s="28">
        <v>0</v>
      </c>
      <c r="AQ243" s="34"/>
      <c r="AR243" s="34"/>
      <c r="AS243" s="37">
        <v>1002</v>
      </c>
      <c r="AT243" s="34"/>
      <c r="AU243" s="34"/>
      <c r="AV243" s="36">
        <v>0</v>
      </c>
      <c r="AW243" s="36"/>
      <c r="AX243" s="36"/>
      <c r="AY243" s="36"/>
      <c r="AZ243" s="36"/>
      <c r="BA243" s="36">
        <v>0</v>
      </c>
      <c r="BB243" s="36"/>
      <c r="BC243" s="38"/>
      <c r="BD243" s="38"/>
      <c r="BE243" s="38"/>
      <c r="BF243" s="38"/>
    </row>
    <row r="244" spans="2:58" ht="12.75">
      <c r="B244" s="29">
        <v>46057</v>
      </c>
      <c r="C244" s="29">
        <v>9</v>
      </c>
      <c r="D244" s="31" t="s">
        <v>386</v>
      </c>
      <c r="E244" s="31" t="s">
        <v>354</v>
      </c>
      <c r="F244" s="32">
        <v>0</v>
      </c>
      <c r="G244" s="32">
        <v>0</v>
      </c>
      <c r="H244" s="28">
        <v>0</v>
      </c>
      <c r="I244" s="32">
        <v>0</v>
      </c>
      <c r="J244" s="33">
        <v>511.2</v>
      </c>
      <c r="K244" s="34">
        <v>4974</v>
      </c>
      <c r="L244" s="34">
        <v>5540</v>
      </c>
      <c r="M244" s="34">
        <v>1593</v>
      </c>
      <c r="N244" s="34">
        <v>1944</v>
      </c>
      <c r="O244" s="40">
        <v>4</v>
      </c>
      <c r="P244" s="29">
        <v>2.7</v>
      </c>
      <c r="Q244" s="47">
        <v>15304</v>
      </c>
      <c r="R244" s="48">
        <v>21234</v>
      </c>
      <c r="S244" s="36">
        <v>1073</v>
      </c>
      <c r="T244" s="36">
        <v>1405</v>
      </c>
      <c r="U244" s="36">
        <v>42</v>
      </c>
      <c r="V244" s="36">
        <v>0</v>
      </c>
      <c r="W244" s="36">
        <v>0</v>
      </c>
      <c r="X244" s="36">
        <v>0</v>
      </c>
      <c r="Y244" s="36">
        <v>90</v>
      </c>
      <c r="Z244" s="36">
        <v>0</v>
      </c>
      <c r="AA244" s="36">
        <v>99</v>
      </c>
      <c r="AB244" s="36">
        <v>139</v>
      </c>
      <c r="AC244" s="36">
        <v>64</v>
      </c>
      <c r="AD244" s="36">
        <v>82</v>
      </c>
      <c r="AE244" s="36">
        <v>93</v>
      </c>
      <c r="AF244" s="36">
        <v>109</v>
      </c>
      <c r="AG244" s="36">
        <v>246</v>
      </c>
      <c r="AH244" s="36">
        <v>289</v>
      </c>
      <c r="AI244" s="36">
        <v>85</v>
      </c>
      <c r="AJ244" s="36">
        <v>136</v>
      </c>
      <c r="AK244" s="36">
        <v>353</v>
      </c>
      <c r="AL244" s="36">
        <v>437</v>
      </c>
      <c r="AM244" s="36">
        <v>520</v>
      </c>
      <c r="AN244" s="36">
        <v>539</v>
      </c>
      <c r="AO244" s="36">
        <v>149</v>
      </c>
      <c r="AP244" s="28">
        <v>0</v>
      </c>
      <c r="AQ244" s="34"/>
      <c r="AR244" s="34"/>
      <c r="AS244" s="39">
        <v>2626</v>
      </c>
      <c r="AT244" s="34"/>
      <c r="AU244" s="34"/>
      <c r="AV244" s="36">
        <v>0</v>
      </c>
      <c r="AW244" s="36"/>
      <c r="AX244" s="36"/>
      <c r="AY244" s="36"/>
      <c r="AZ244" s="36"/>
      <c r="BA244" s="36">
        <v>1</v>
      </c>
      <c r="BB244" s="36">
        <v>29</v>
      </c>
      <c r="BC244" s="38">
        <v>1</v>
      </c>
      <c r="BD244" s="38" t="s">
        <v>387</v>
      </c>
      <c r="BE244" s="38"/>
      <c r="BF244" s="38"/>
    </row>
    <row r="245" spans="2:58" ht="12.75">
      <c r="B245" s="29">
        <v>46059</v>
      </c>
      <c r="C245" s="29">
        <v>9</v>
      </c>
      <c r="D245" s="31" t="s">
        <v>388</v>
      </c>
      <c r="E245" s="31" t="s">
        <v>354</v>
      </c>
      <c r="F245" s="32">
        <v>0</v>
      </c>
      <c r="G245" s="32">
        <v>0</v>
      </c>
      <c r="H245" s="28">
        <v>2</v>
      </c>
      <c r="I245" s="32">
        <v>0</v>
      </c>
      <c r="J245" s="33">
        <v>1436.71</v>
      </c>
      <c r="K245" s="34">
        <v>4272</v>
      </c>
      <c r="L245" s="34">
        <v>3741</v>
      </c>
      <c r="M245" s="34">
        <v>1573</v>
      </c>
      <c r="N245" s="34">
        <v>1730</v>
      </c>
      <c r="O245" s="40">
        <v>2</v>
      </c>
      <c r="P245" s="29">
        <v>1.6</v>
      </c>
      <c r="Q245" s="47">
        <v>17712</v>
      </c>
      <c r="R245" s="48">
        <v>26175</v>
      </c>
      <c r="S245" s="36">
        <v>1271</v>
      </c>
      <c r="T245" s="36">
        <v>1455</v>
      </c>
      <c r="U245" s="36">
        <v>58</v>
      </c>
      <c r="V245" s="36">
        <v>0</v>
      </c>
      <c r="W245" s="36">
        <v>0</v>
      </c>
      <c r="X245" s="36">
        <v>0</v>
      </c>
      <c r="Y245" s="36">
        <v>78</v>
      </c>
      <c r="Z245" s="36">
        <v>0</v>
      </c>
      <c r="AA245" s="36">
        <v>51</v>
      </c>
      <c r="AB245" s="36">
        <v>60</v>
      </c>
      <c r="AC245" s="36">
        <v>58</v>
      </c>
      <c r="AD245" s="36">
        <v>56</v>
      </c>
      <c r="AE245" s="36">
        <v>141</v>
      </c>
      <c r="AF245" s="36">
        <v>128</v>
      </c>
      <c r="AG245" s="36">
        <v>305</v>
      </c>
      <c r="AH245" s="36">
        <v>356</v>
      </c>
      <c r="AI245" s="36">
        <v>94</v>
      </c>
      <c r="AJ245" s="36">
        <v>119</v>
      </c>
      <c r="AK245" s="36">
        <v>486</v>
      </c>
      <c r="AL245" s="36">
        <v>540</v>
      </c>
      <c r="AM245" s="36">
        <v>302</v>
      </c>
      <c r="AN245" s="36">
        <v>275</v>
      </c>
      <c r="AO245" s="36">
        <v>131</v>
      </c>
      <c r="AP245" s="28">
        <v>0</v>
      </c>
      <c r="AQ245" s="34"/>
      <c r="AR245" s="34"/>
      <c r="AS245" s="37">
        <v>1840</v>
      </c>
      <c r="AT245" s="34"/>
      <c r="AU245" s="34"/>
      <c r="AV245" s="36">
        <v>0</v>
      </c>
      <c r="AW245" s="36"/>
      <c r="AX245" s="36"/>
      <c r="AY245" s="36"/>
      <c r="AZ245" s="36"/>
      <c r="BA245" s="36">
        <v>0</v>
      </c>
      <c r="BB245" s="36"/>
      <c r="BC245" s="38"/>
      <c r="BD245" s="38"/>
      <c r="BE245" s="38"/>
      <c r="BF245" s="38"/>
    </row>
    <row r="246" spans="2:58" ht="12.75">
      <c r="B246" s="29">
        <v>46061</v>
      </c>
      <c r="C246" s="29">
        <v>9</v>
      </c>
      <c r="D246" s="31" t="s">
        <v>389</v>
      </c>
      <c r="E246" s="31" t="s">
        <v>354</v>
      </c>
      <c r="F246" s="32">
        <v>0</v>
      </c>
      <c r="G246" s="32">
        <v>0</v>
      </c>
      <c r="H246" s="28">
        <v>1</v>
      </c>
      <c r="I246" s="32">
        <v>0</v>
      </c>
      <c r="J246" s="33">
        <v>434.69</v>
      </c>
      <c r="K246" s="34">
        <v>2994</v>
      </c>
      <c r="L246" s="34">
        <v>3139</v>
      </c>
      <c r="M246" s="34">
        <v>732</v>
      </c>
      <c r="N246" s="34">
        <v>817</v>
      </c>
      <c r="O246" s="40">
        <v>2.7</v>
      </c>
      <c r="P246" s="29">
        <v>1.6</v>
      </c>
      <c r="Q246" s="47">
        <v>11681</v>
      </c>
      <c r="R246" s="48">
        <v>20712</v>
      </c>
      <c r="S246" s="36">
        <v>545</v>
      </c>
      <c r="T246" s="36">
        <v>645</v>
      </c>
      <c r="U246" s="36">
        <v>0</v>
      </c>
      <c r="V246" s="36">
        <v>0</v>
      </c>
      <c r="W246" s="36">
        <v>0</v>
      </c>
      <c r="X246" s="36">
        <v>0</v>
      </c>
      <c r="Y246" s="36">
        <v>43</v>
      </c>
      <c r="Z246" s="36">
        <v>73</v>
      </c>
      <c r="AA246" s="36">
        <v>101</v>
      </c>
      <c r="AB246" s="36">
        <v>72</v>
      </c>
      <c r="AC246" s="36">
        <v>41</v>
      </c>
      <c r="AD246" s="36">
        <v>40</v>
      </c>
      <c r="AE246" s="36">
        <v>67</v>
      </c>
      <c r="AF246" s="36">
        <v>40</v>
      </c>
      <c r="AG246" s="36">
        <v>86</v>
      </c>
      <c r="AH246" s="36">
        <v>118</v>
      </c>
      <c r="AI246" s="36">
        <v>57</v>
      </c>
      <c r="AJ246" s="36">
        <v>89</v>
      </c>
      <c r="AK246" s="36">
        <v>112</v>
      </c>
      <c r="AL246" s="36">
        <v>145</v>
      </c>
      <c r="AM246" s="36">
        <v>187</v>
      </c>
      <c r="AN246" s="36">
        <v>172</v>
      </c>
      <c r="AO246" s="36">
        <v>53</v>
      </c>
      <c r="AP246" s="28">
        <v>0</v>
      </c>
      <c r="AQ246" s="34"/>
      <c r="AR246" s="34"/>
      <c r="AS246" s="37">
        <v>1218</v>
      </c>
      <c r="AT246" s="34"/>
      <c r="AU246" s="34"/>
      <c r="AV246" s="36">
        <v>0</v>
      </c>
      <c r="AW246" s="36"/>
      <c r="AX246" s="36"/>
      <c r="AY246" s="36"/>
      <c r="AZ246" s="36"/>
      <c r="BA246" s="36">
        <v>1</v>
      </c>
      <c r="BB246" s="36">
        <v>90</v>
      </c>
      <c r="BC246" s="38"/>
      <c r="BD246" s="38"/>
      <c r="BE246" s="38"/>
      <c r="BF246" s="38"/>
    </row>
    <row r="247" spans="2:58" ht="12.75">
      <c r="B247" s="29">
        <v>46063</v>
      </c>
      <c r="C247" s="29">
        <v>9</v>
      </c>
      <c r="D247" s="31" t="s">
        <v>390</v>
      </c>
      <c r="E247" s="31" t="s">
        <v>354</v>
      </c>
      <c r="F247" s="32">
        <v>0</v>
      </c>
      <c r="G247" s="32">
        <v>0</v>
      </c>
      <c r="H247" s="28">
        <v>2</v>
      </c>
      <c r="I247" s="32">
        <v>0</v>
      </c>
      <c r="J247" s="33">
        <v>2670.56</v>
      </c>
      <c r="K247" s="34">
        <v>1669</v>
      </c>
      <c r="L247" s="34">
        <v>1353</v>
      </c>
      <c r="M247" s="34">
        <v>617</v>
      </c>
      <c r="N247" s="34">
        <v>605</v>
      </c>
      <c r="O247" s="40">
        <v>2.7</v>
      </c>
      <c r="P247" s="29">
        <v>2.8</v>
      </c>
      <c r="Q247" s="47">
        <v>11965</v>
      </c>
      <c r="R247" s="48">
        <v>17657</v>
      </c>
      <c r="S247" s="36">
        <v>454</v>
      </c>
      <c r="T247" s="36">
        <v>457</v>
      </c>
      <c r="U247" s="36">
        <v>31</v>
      </c>
      <c r="V247" s="36">
        <v>0</v>
      </c>
      <c r="W247" s="36">
        <v>0</v>
      </c>
      <c r="X247" s="36">
        <v>15</v>
      </c>
      <c r="Y247" s="36">
        <v>32</v>
      </c>
      <c r="Z247" s="36">
        <v>0</v>
      </c>
      <c r="AA247" s="36">
        <v>0</v>
      </c>
      <c r="AB247" s="36">
        <v>0</v>
      </c>
      <c r="AC247" s="36">
        <v>18</v>
      </c>
      <c r="AD247" s="36">
        <v>32</v>
      </c>
      <c r="AE247" s="36">
        <v>0</v>
      </c>
      <c r="AF247" s="36">
        <v>0</v>
      </c>
      <c r="AG247" s="36">
        <v>115</v>
      </c>
      <c r="AH247" s="36">
        <v>111</v>
      </c>
      <c r="AI247" s="36">
        <v>26</v>
      </c>
      <c r="AJ247" s="36">
        <v>0</v>
      </c>
      <c r="AK247" s="36">
        <v>163</v>
      </c>
      <c r="AL247" s="36">
        <v>198</v>
      </c>
      <c r="AM247" s="36">
        <v>163</v>
      </c>
      <c r="AN247" s="36">
        <v>148</v>
      </c>
      <c r="AO247" s="36">
        <v>35</v>
      </c>
      <c r="AP247" s="28">
        <v>0</v>
      </c>
      <c r="AQ247" s="34"/>
      <c r="AR247" s="34"/>
      <c r="AS247" s="42">
        <v>804</v>
      </c>
      <c r="AT247" s="34"/>
      <c r="AU247" s="34"/>
      <c r="AV247" s="36">
        <v>0</v>
      </c>
      <c r="AW247" s="36"/>
      <c r="AX247" s="36"/>
      <c r="AY247" s="36"/>
      <c r="AZ247" s="36"/>
      <c r="BA247" s="36">
        <v>0</v>
      </c>
      <c r="BB247" s="36"/>
      <c r="BC247" s="38"/>
      <c r="BD247" s="38"/>
      <c r="BE247" s="38"/>
      <c r="BF247" s="38"/>
    </row>
    <row r="248" spans="2:58" ht="12.75">
      <c r="B248" s="29">
        <v>46065</v>
      </c>
      <c r="C248" s="29">
        <v>7</v>
      </c>
      <c r="D248" s="31" t="s">
        <v>391</v>
      </c>
      <c r="E248" s="31" t="s">
        <v>354</v>
      </c>
      <c r="F248" s="32">
        <v>0</v>
      </c>
      <c r="G248" s="32">
        <v>0</v>
      </c>
      <c r="H248" s="28">
        <v>1</v>
      </c>
      <c r="I248" s="32">
        <v>0</v>
      </c>
      <c r="J248" s="33">
        <v>740.97</v>
      </c>
      <c r="K248" s="34">
        <v>14817</v>
      </c>
      <c r="L248" s="34">
        <v>16481</v>
      </c>
      <c r="M248" s="34">
        <v>9968</v>
      </c>
      <c r="N248" s="34">
        <v>12125</v>
      </c>
      <c r="O248" s="40">
        <v>2.7</v>
      </c>
      <c r="P248" s="29">
        <v>1.8</v>
      </c>
      <c r="Q248" s="47">
        <v>17447</v>
      </c>
      <c r="R248" s="48">
        <v>27620</v>
      </c>
      <c r="S248" s="36">
        <v>6746</v>
      </c>
      <c r="T248" s="36">
        <v>8383</v>
      </c>
      <c r="U248" s="36">
        <v>77</v>
      </c>
      <c r="V248" s="36">
        <v>0</v>
      </c>
      <c r="W248" s="36">
        <v>31</v>
      </c>
      <c r="X248" s="36">
        <v>0</v>
      </c>
      <c r="Y248" s="36">
        <v>389</v>
      </c>
      <c r="Z248" s="36">
        <v>560</v>
      </c>
      <c r="AA248" s="36">
        <v>236</v>
      </c>
      <c r="AB248" s="36">
        <v>137</v>
      </c>
      <c r="AC248" s="36">
        <v>306</v>
      </c>
      <c r="AD248" s="36">
        <v>333</v>
      </c>
      <c r="AE248" s="36">
        <v>248</v>
      </c>
      <c r="AF248" s="36">
        <v>311</v>
      </c>
      <c r="AG248" s="36">
        <v>1944</v>
      </c>
      <c r="AH248" s="36">
        <v>2370</v>
      </c>
      <c r="AI248" s="36">
        <v>677</v>
      </c>
      <c r="AJ248" s="36">
        <v>875</v>
      </c>
      <c r="AK248" s="36">
        <v>2838</v>
      </c>
      <c r="AL248" s="36">
        <v>3634</v>
      </c>
      <c r="AM248" s="36">
        <v>3222</v>
      </c>
      <c r="AN248" s="36">
        <v>3742</v>
      </c>
      <c r="AO248" s="36">
        <v>635</v>
      </c>
      <c r="AP248" s="28">
        <v>1</v>
      </c>
      <c r="AQ248" s="34">
        <v>1</v>
      </c>
      <c r="AR248" s="34">
        <v>13876</v>
      </c>
      <c r="AS248" s="39">
        <v>7055</v>
      </c>
      <c r="AT248" s="34"/>
      <c r="AU248" s="34"/>
      <c r="AV248" s="36">
        <v>1</v>
      </c>
      <c r="AW248" s="36" t="s">
        <v>361</v>
      </c>
      <c r="AX248" s="36">
        <v>1227</v>
      </c>
      <c r="AY248" s="36"/>
      <c r="AZ248" s="36"/>
      <c r="BA248" s="36">
        <v>0</v>
      </c>
      <c r="BB248" s="36"/>
      <c r="BC248" s="38"/>
      <c r="BD248" s="38"/>
      <c r="BE248" s="38"/>
      <c r="BF248" s="38"/>
    </row>
    <row r="249" spans="2:58" ht="12.75">
      <c r="B249" s="29">
        <v>46067</v>
      </c>
      <c r="C249" s="29">
        <v>9</v>
      </c>
      <c r="D249" s="31" t="s">
        <v>392</v>
      </c>
      <c r="E249" s="31" t="s">
        <v>354</v>
      </c>
      <c r="F249" s="32">
        <v>0</v>
      </c>
      <c r="G249" s="32">
        <v>0</v>
      </c>
      <c r="H249" s="28">
        <v>0</v>
      </c>
      <c r="I249" s="32">
        <v>0</v>
      </c>
      <c r="J249" s="33">
        <v>813.03</v>
      </c>
      <c r="K249" s="34">
        <v>8262</v>
      </c>
      <c r="L249" s="34">
        <v>8075</v>
      </c>
      <c r="M249" s="34">
        <v>3240</v>
      </c>
      <c r="N249" s="34">
        <v>3706</v>
      </c>
      <c r="O249" s="40">
        <v>2.3</v>
      </c>
      <c r="P249" s="29">
        <v>2.1</v>
      </c>
      <c r="Q249" s="47">
        <v>15009</v>
      </c>
      <c r="R249" s="48">
        <v>25262</v>
      </c>
      <c r="S249" s="36">
        <v>2689</v>
      </c>
      <c r="T249" s="36">
        <v>3132</v>
      </c>
      <c r="U249" s="36">
        <v>64</v>
      </c>
      <c r="V249" s="36">
        <v>73</v>
      </c>
      <c r="W249" s="36">
        <v>0</v>
      </c>
      <c r="X249" s="36">
        <v>0</v>
      </c>
      <c r="Y249" s="36">
        <v>135</v>
      </c>
      <c r="Z249" s="36">
        <v>182</v>
      </c>
      <c r="AA249" s="36">
        <v>356</v>
      </c>
      <c r="AB249" s="36">
        <v>340</v>
      </c>
      <c r="AC249" s="36">
        <v>87</v>
      </c>
      <c r="AD249" s="36">
        <v>90</v>
      </c>
      <c r="AE249" s="36">
        <v>292</v>
      </c>
      <c r="AF249" s="36">
        <v>352</v>
      </c>
      <c r="AG249" s="36">
        <v>675</v>
      </c>
      <c r="AH249" s="36">
        <v>624</v>
      </c>
      <c r="AI249" s="36">
        <v>192</v>
      </c>
      <c r="AJ249" s="36">
        <v>235</v>
      </c>
      <c r="AK249" s="36">
        <v>885</v>
      </c>
      <c r="AL249" s="36">
        <v>1231</v>
      </c>
      <c r="AM249" s="36">
        <v>551</v>
      </c>
      <c r="AN249" s="36">
        <v>574</v>
      </c>
      <c r="AO249" s="36">
        <v>250</v>
      </c>
      <c r="AP249" s="28">
        <v>0</v>
      </c>
      <c r="AQ249" s="34"/>
      <c r="AR249" s="34"/>
      <c r="AS249" s="37">
        <v>3517</v>
      </c>
      <c r="AT249" s="34"/>
      <c r="AU249" s="34"/>
      <c r="AV249" s="36">
        <v>0</v>
      </c>
      <c r="AW249" s="36"/>
      <c r="AX249" s="36"/>
      <c r="AY249" s="36"/>
      <c r="AZ249" s="36"/>
      <c r="BA249" s="36">
        <v>0</v>
      </c>
      <c r="BB249" s="36"/>
      <c r="BC249" s="38"/>
      <c r="BD249" s="38"/>
      <c r="BE249" s="38"/>
      <c r="BF249" s="38"/>
    </row>
    <row r="250" spans="2:58" ht="12.75">
      <c r="B250" s="29">
        <v>46069</v>
      </c>
      <c r="C250" s="29">
        <v>9</v>
      </c>
      <c r="D250" s="31" t="s">
        <v>393</v>
      </c>
      <c r="E250" s="31" t="s">
        <v>354</v>
      </c>
      <c r="F250" s="32">
        <v>0</v>
      </c>
      <c r="G250" s="32">
        <v>0</v>
      </c>
      <c r="H250" s="28">
        <v>0</v>
      </c>
      <c r="I250" s="32">
        <v>0</v>
      </c>
      <c r="J250" s="33">
        <v>861.07</v>
      </c>
      <c r="K250" s="34">
        <v>1696</v>
      </c>
      <c r="L250" s="34">
        <v>1671</v>
      </c>
      <c r="M250" s="34">
        <v>607</v>
      </c>
      <c r="N250" s="34">
        <v>770</v>
      </c>
      <c r="O250" s="40">
        <v>3.8</v>
      </c>
      <c r="P250" s="29">
        <v>2.2</v>
      </c>
      <c r="Q250" s="47">
        <v>16431</v>
      </c>
      <c r="R250" s="48">
        <v>23317</v>
      </c>
      <c r="S250" s="36">
        <v>463</v>
      </c>
      <c r="T250" s="36">
        <v>648</v>
      </c>
      <c r="U250" s="36">
        <v>28</v>
      </c>
      <c r="V250" s="36">
        <v>0</v>
      </c>
      <c r="W250" s="36">
        <v>0</v>
      </c>
      <c r="X250" s="36">
        <v>0</v>
      </c>
      <c r="Y250" s="36">
        <v>35</v>
      </c>
      <c r="Z250" s="36">
        <v>46</v>
      </c>
      <c r="AA250" s="36">
        <v>11</v>
      </c>
      <c r="AB250" s="36">
        <v>0</v>
      </c>
      <c r="AC250" s="36">
        <v>46</v>
      </c>
      <c r="AD250" s="36">
        <v>0</v>
      </c>
      <c r="AE250" s="36">
        <v>58</v>
      </c>
      <c r="AF250" s="36">
        <v>60</v>
      </c>
      <c r="AG250" s="36">
        <v>97</v>
      </c>
      <c r="AH250" s="36">
        <v>155</v>
      </c>
      <c r="AI250" s="36">
        <v>43</v>
      </c>
      <c r="AJ250" s="36">
        <v>32</v>
      </c>
      <c r="AK250" s="36">
        <v>145</v>
      </c>
      <c r="AL250" s="36">
        <v>195</v>
      </c>
      <c r="AM250" s="36">
        <v>144</v>
      </c>
      <c r="AN250" s="36">
        <v>122</v>
      </c>
      <c r="AO250" s="36">
        <v>45</v>
      </c>
      <c r="AP250" s="28">
        <v>0</v>
      </c>
      <c r="AQ250" s="34"/>
      <c r="AR250" s="34"/>
      <c r="AS250" s="42">
        <v>769</v>
      </c>
      <c r="AT250" s="34"/>
      <c r="AU250" s="34"/>
      <c r="AV250" s="36">
        <v>1</v>
      </c>
      <c r="AW250" s="36" t="s">
        <v>361</v>
      </c>
      <c r="AX250" s="36">
        <v>61</v>
      </c>
      <c r="AY250" s="36"/>
      <c r="AZ250" s="36"/>
      <c r="BA250" s="36">
        <v>0</v>
      </c>
      <c r="BB250" s="36"/>
      <c r="BC250" s="38"/>
      <c r="BD250" s="38"/>
      <c r="BE250" s="38"/>
      <c r="BF250" s="38"/>
    </row>
    <row r="251" spans="2:58" ht="12.75">
      <c r="B251" s="29">
        <v>46071</v>
      </c>
      <c r="C251" s="29">
        <v>9</v>
      </c>
      <c r="D251" s="31" t="s">
        <v>132</v>
      </c>
      <c r="E251" s="31" t="s">
        <v>354</v>
      </c>
      <c r="F251" s="32">
        <v>0</v>
      </c>
      <c r="G251" s="32">
        <v>0</v>
      </c>
      <c r="H251" s="28">
        <v>0</v>
      </c>
      <c r="I251" s="32">
        <v>1</v>
      </c>
      <c r="J251" s="33">
        <v>1869.29</v>
      </c>
      <c r="K251" s="34">
        <v>2811</v>
      </c>
      <c r="L251" s="34">
        <v>2930</v>
      </c>
      <c r="M251" s="34">
        <v>780</v>
      </c>
      <c r="N251" s="34">
        <v>940</v>
      </c>
      <c r="O251" s="40">
        <v>6</v>
      </c>
      <c r="P251" s="29">
        <v>5.3</v>
      </c>
      <c r="Q251" s="47">
        <v>11299</v>
      </c>
      <c r="R251" s="48">
        <v>14788</v>
      </c>
      <c r="S251" s="36">
        <v>561</v>
      </c>
      <c r="T251" s="36">
        <v>695</v>
      </c>
      <c r="U251" s="36">
        <v>0</v>
      </c>
      <c r="V251" s="36">
        <v>0</v>
      </c>
      <c r="W251" s="36">
        <v>0</v>
      </c>
      <c r="X251" s="36">
        <v>0</v>
      </c>
      <c r="Y251" s="36">
        <v>34</v>
      </c>
      <c r="Z251" s="36">
        <v>36</v>
      </c>
      <c r="AA251" s="36">
        <v>0</v>
      </c>
      <c r="AB251" s="36">
        <v>13</v>
      </c>
      <c r="AC251" s="36">
        <v>26</v>
      </c>
      <c r="AD251" s="36">
        <v>37</v>
      </c>
      <c r="AE251" s="36">
        <v>30</v>
      </c>
      <c r="AF251" s="36">
        <v>11</v>
      </c>
      <c r="AG251" s="36">
        <v>186</v>
      </c>
      <c r="AH251" s="36">
        <v>232</v>
      </c>
      <c r="AI251" s="36">
        <v>30</v>
      </c>
      <c r="AJ251" s="36">
        <v>0</v>
      </c>
      <c r="AK251" s="36">
        <v>212</v>
      </c>
      <c r="AL251" s="36">
        <v>269</v>
      </c>
      <c r="AM251" s="36">
        <v>219</v>
      </c>
      <c r="AN251" s="36">
        <v>245</v>
      </c>
      <c r="AO251" s="36">
        <v>55</v>
      </c>
      <c r="AP251" s="28">
        <v>0</v>
      </c>
      <c r="AQ251" s="34"/>
      <c r="AR251" s="34"/>
      <c r="AS251" s="37">
        <v>1173</v>
      </c>
      <c r="AT251" s="34"/>
      <c r="AU251" s="34"/>
      <c r="AV251" s="36">
        <v>1</v>
      </c>
      <c r="AW251" s="36" t="s">
        <v>394</v>
      </c>
      <c r="AX251" s="36">
        <v>1370</v>
      </c>
      <c r="AY251" s="36"/>
      <c r="AZ251" s="36"/>
      <c r="BA251" s="36">
        <v>1</v>
      </c>
      <c r="BB251" s="36">
        <v>90</v>
      </c>
      <c r="BC251" s="38"/>
      <c r="BD251" s="38"/>
      <c r="BE251" s="38"/>
      <c r="BF251" s="38"/>
    </row>
    <row r="252" spans="2:58" ht="12.75">
      <c r="B252" s="29">
        <v>46073</v>
      </c>
      <c r="C252" s="29">
        <v>9</v>
      </c>
      <c r="D252" s="31" t="s">
        <v>395</v>
      </c>
      <c r="E252" s="31" t="s">
        <v>354</v>
      </c>
      <c r="F252" s="32">
        <v>0</v>
      </c>
      <c r="G252" s="32">
        <v>0</v>
      </c>
      <c r="H252" s="28">
        <v>0</v>
      </c>
      <c r="I252" s="32">
        <v>0</v>
      </c>
      <c r="J252" s="33">
        <v>530.28</v>
      </c>
      <c r="K252" s="34">
        <v>2425</v>
      </c>
      <c r="L252" s="34">
        <v>2295</v>
      </c>
      <c r="M252" s="34">
        <v>923</v>
      </c>
      <c r="N252" s="34">
        <v>1157</v>
      </c>
      <c r="O252" s="40">
        <v>3.5</v>
      </c>
      <c r="P252" s="29">
        <v>1.6</v>
      </c>
      <c r="Q252" s="47">
        <v>18575</v>
      </c>
      <c r="R252" s="48">
        <v>27216</v>
      </c>
      <c r="S252" s="36">
        <v>727</v>
      </c>
      <c r="T252" s="36">
        <v>948</v>
      </c>
      <c r="U252" s="36">
        <v>59</v>
      </c>
      <c r="V252" s="36">
        <v>0</v>
      </c>
      <c r="W252" s="36">
        <v>0</v>
      </c>
      <c r="X252" s="36">
        <v>0</v>
      </c>
      <c r="Y252" s="36">
        <v>34</v>
      </c>
      <c r="Z252" s="36">
        <v>0</v>
      </c>
      <c r="AA252" s="36">
        <v>0</v>
      </c>
      <c r="AB252" s="36">
        <v>0</v>
      </c>
      <c r="AC252" s="36">
        <v>41</v>
      </c>
      <c r="AD252" s="36">
        <v>66</v>
      </c>
      <c r="AE252" s="36">
        <v>87</v>
      </c>
      <c r="AF252" s="36">
        <v>88</v>
      </c>
      <c r="AG252" s="36">
        <v>175</v>
      </c>
      <c r="AH252" s="36">
        <v>169</v>
      </c>
      <c r="AI252" s="36">
        <v>54</v>
      </c>
      <c r="AJ252" s="36">
        <v>59</v>
      </c>
      <c r="AK252" s="36">
        <v>264</v>
      </c>
      <c r="AL252" s="36">
        <v>251</v>
      </c>
      <c r="AM252" s="36">
        <v>196</v>
      </c>
      <c r="AN252" s="36">
        <v>209</v>
      </c>
      <c r="AO252" s="36">
        <v>70</v>
      </c>
      <c r="AP252" s="28">
        <v>0</v>
      </c>
      <c r="AQ252" s="34"/>
      <c r="AR252" s="34"/>
      <c r="AS252" s="37">
        <v>1167</v>
      </c>
      <c r="AT252" s="34"/>
      <c r="AU252" s="34"/>
      <c r="AV252" s="36">
        <v>0</v>
      </c>
      <c r="AW252" s="36"/>
      <c r="AX252" s="36"/>
      <c r="AY252" s="36"/>
      <c r="AZ252" s="36"/>
      <c r="BA252" s="36">
        <v>0</v>
      </c>
      <c r="BB252" s="36"/>
      <c r="BC252" s="38"/>
      <c r="BD252" s="38"/>
      <c r="BE252" s="38"/>
      <c r="BF252" s="38"/>
    </row>
    <row r="253" spans="2:58" ht="12.75">
      <c r="B253" s="29">
        <v>46075</v>
      </c>
      <c r="C253" s="29">
        <v>9</v>
      </c>
      <c r="D253" s="31" t="s">
        <v>396</v>
      </c>
      <c r="E253" s="31" t="s">
        <v>354</v>
      </c>
      <c r="F253" s="32">
        <v>0</v>
      </c>
      <c r="G253" s="32">
        <v>2</v>
      </c>
      <c r="H253" s="28">
        <v>0</v>
      </c>
      <c r="I253" s="32">
        <v>0</v>
      </c>
      <c r="J253" s="33">
        <v>970.64</v>
      </c>
      <c r="K253" s="34">
        <v>1324</v>
      </c>
      <c r="L253" s="34">
        <v>1193</v>
      </c>
      <c r="M253" s="34">
        <v>563</v>
      </c>
      <c r="N253" s="34">
        <v>693</v>
      </c>
      <c r="O253" s="40">
        <v>5.2</v>
      </c>
      <c r="P253" s="29">
        <v>2</v>
      </c>
      <c r="Q253" s="47">
        <v>20047</v>
      </c>
      <c r="R253" s="48">
        <v>26215</v>
      </c>
      <c r="S253" s="36">
        <v>426</v>
      </c>
      <c r="T253" s="36">
        <v>566</v>
      </c>
      <c r="U253" s="36">
        <v>0</v>
      </c>
      <c r="V253" s="36">
        <v>0</v>
      </c>
      <c r="W253" s="36">
        <v>0</v>
      </c>
      <c r="X253" s="36">
        <v>0</v>
      </c>
      <c r="Y253" s="36">
        <v>19</v>
      </c>
      <c r="Z253" s="36">
        <v>16</v>
      </c>
      <c r="AA253" s="36">
        <v>0</v>
      </c>
      <c r="AB253" s="36">
        <v>0</v>
      </c>
      <c r="AC253" s="36">
        <v>37</v>
      </c>
      <c r="AD253" s="36">
        <v>66</v>
      </c>
      <c r="AE253" s="36">
        <v>17</v>
      </c>
      <c r="AF253" s="36">
        <v>0</v>
      </c>
      <c r="AG253" s="36">
        <v>182</v>
      </c>
      <c r="AH253" s="36">
        <v>207</v>
      </c>
      <c r="AI253" s="36">
        <v>24</v>
      </c>
      <c r="AJ253" s="36">
        <v>30</v>
      </c>
      <c r="AK253" s="36">
        <v>122</v>
      </c>
      <c r="AL253" s="36">
        <v>181</v>
      </c>
      <c r="AM253" s="36">
        <v>137</v>
      </c>
      <c r="AN253" s="36">
        <v>127</v>
      </c>
      <c r="AO253" s="36">
        <v>56</v>
      </c>
      <c r="AP253" s="28">
        <v>0</v>
      </c>
      <c r="AQ253" s="34"/>
      <c r="AR253" s="34"/>
      <c r="AS253" s="42">
        <v>614</v>
      </c>
      <c r="AT253" s="34"/>
      <c r="AU253" s="34"/>
      <c r="AV253" s="36">
        <v>0</v>
      </c>
      <c r="AW253" s="36"/>
      <c r="AX253" s="36"/>
      <c r="AY253" s="36"/>
      <c r="AZ253" s="36"/>
      <c r="BA253" s="36">
        <v>1</v>
      </c>
      <c r="BB253" s="36">
        <v>90</v>
      </c>
      <c r="BC253" s="38"/>
      <c r="BD253" s="38"/>
      <c r="BE253" s="38"/>
      <c r="BF253" s="38"/>
    </row>
    <row r="254" spans="2:58" ht="12.75">
      <c r="B254" s="29">
        <v>46077</v>
      </c>
      <c r="C254" s="29">
        <v>9</v>
      </c>
      <c r="D254" s="31" t="s">
        <v>397</v>
      </c>
      <c r="E254" s="31" t="s">
        <v>354</v>
      </c>
      <c r="F254" s="32">
        <v>0</v>
      </c>
      <c r="G254" s="32">
        <v>0</v>
      </c>
      <c r="H254" s="28">
        <v>0</v>
      </c>
      <c r="I254" s="32">
        <v>0</v>
      </c>
      <c r="J254" s="33">
        <v>838.42</v>
      </c>
      <c r="K254" s="34">
        <v>5925</v>
      </c>
      <c r="L254" s="34">
        <v>5815</v>
      </c>
      <c r="M254" s="34">
        <v>2265</v>
      </c>
      <c r="N254" s="34">
        <v>2543</v>
      </c>
      <c r="O254" s="40">
        <v>2.6</v>
      </c>
      <c r="P254" s="29">
        <v>2.4</v>
      </c>
      <c r="Q254" s="47">
        <v>15317</v>
      </c>
      <c r="R254" s="48">
        <v>26118</v>
      </c>
      <c r="S254" s="36">
        <v>1822</v>
      </c>
      <c r="T254" s="36">
        <v>2189</v>
      </c>
      <c r="U254" s="36">
        <v>65</v>
      </c>
      <c r="V254" s="36">
        <v>79</v>
      </c>
      <c r="W254" s="36">
        <v>0</v>
      </c>
      <c r="X254" s="36">
        <v>0</v>
      </c>
      <c r="Y254" s="36">
        <v>121</v>
      </c>
      <c r="Z254" s="36">
        <v>177</v>
      </c>
      <c r="AA254" s="36">
        <v>291</v>
      </c>
      <c r="AB254" s="36">
        <v>332</v>
      </c>
      <c r="AC254" s="36">
        <v>134</v>
      </c>
      <c r="AD254" s="36">
        <v>145</v>
      </c>
      <c r="AE254" s="36">
        <v>129</v>
      </c>
      <c r="AF254" s="36">
        <v>141</v>
      </c>
      <c r="AG254" s="36">
        <v>385</v>
      </c>
      <c r="AH254" s="36">
        <v>460</v>
      </c>
      <c r="AI254" s="36">
        <v>152</v>
      </c>
      <c r="AJ254" s="36">
        <v>205</v>
      </c>
      <c r="AK254" s="36">
        <v>544</v>
      </c>
      <c r="AL254" s="36">
        <v>645</v>
      </c>
      <c r="AM254" s="36">
        <v>443</v>
      </c>
      <c r="AN254" s="36">
        <v>354</v>
      </c>
      <c r="AO254" s="36">
        <v>204</v>
      </c>
      <c r="AP254" s="28">
        <v>0</v>
      </c>
      <c r="AQ254" s="34"/>
      <c r="AR254" s="34"/>
      <c r="AS254" s="37">
        <v>2724</v>
      </c>
      <c r="AT254" s="34"/>
      <c r="AU254" s="34"/>
      <c r="AV254" s="36">
        <v>0</v>
      </c>
      <c r="AW254" s="36"/>
      <c r="AX254" s="36"/>
      <c r="AY254" s="36"/>
      <c r="AZ254" s="36"/>
      <c r="BA254" s="36">
        <v>0</v>
      </c>
      <c r="BB254" s="36"/>
      <c r="BC254" s="38"/>
      <c r="BD254" s="38"/>
      <c r="BE254" s="38"/>
      <c r="BF254" s="38"/>
    </row>
    <row r="255" spans="2:58" ht="12.75">
      <c r="B255" s="29">
        <v>46079</v>
      </c>
      <c r="C255" s="29">
        <v>6</v>
      </c>
      <c r="D255" s="31" t="s">
        <v>141</v>
      </c>
      <c r="E255" s="31" t="s">
        <v>354</v>
      </c>
      <c r="F255" s="32">
        <v>0</v>
      </c>
      <c r="G255" s="32">
        <v>0</v>
      </c>
      <c r="H255" s="28">
        <v>1</v>
      </c>
      <c r="I255" s="32">
        <v>1</v>
      </c>
      <c r="J255" s="33">
        <v>563.27</v>
      </c>
      <c r="K255" s="34">
        <v>10550</v>
      </c>
      <c r="L255" s="34">
        <v>11276</v>
      </c>
      <c r="M255" s="34">
        <v>5299</v>
      </c>
      <c r="N255" s="34">
        <v>6544</v>
      </c>
      <c r="O255" s="40">
        <v>4.8</v>
      </c>
      <c r="P255" s="29">
        <v>2.4</v>
      </c>
      <c r="Q255" s="47">
        <v>16090</v>
      </c>
      <c r="R255" s="48">
        <v>25168</v>
      </c>
      <c r="S255" s="36">
        <v>4209</v>
      </c>
      <c r="T255" s="36">
        <v>5437</v>
      </c>
      <c r="U255" s="36">
        <v>72</v>
      </c>
      <c r="V255" s="36">
        <v>0</v>
      </c>
      <c r="W255" s="36">
        <v>10</v>
      </c>
      <c r="X255" s="36">
        <v>0</v>
      </c>
      <c r="Y255" s="36">
        <v>221</v>
      </c>
      <c r="Z255" s="36">
        <v>423</v>
      </c>
      <c r="AA255" s="36">
        <v>699</v>
      </c>
      <c r="AB255" s="36">
        <v>1168</v>
      </c>
      <c r="AC255" s="36">
        <v>304</v>
      </c>
      <c r="AD255" s="36">
        <v>388</v>
      </c>
      <c r="AE255" s="36">
        <v>289</v>
      </c>
      <c r="AF255" s="36">
        <v>292</v>
      </c>
      <c r="AG255" s="36">
        <v>960</v>
      </c>
      <c r="AH255" s="36">
        <v>1165</v>
      </c>
      <c r="AI255" s="36">
        <v>256</v>
      </c>
      <c r="AJ255" s="36">
        <v>327</v>
      </c>
      <c r="AK255" s="36">
        <v>1398</v>
      </c>
      <c r="AL255" s="36">
        <v>1581</v>
      </c>
      <c r="AM255" s="36">
        <v>1090</v>
      </c>
      <c r="AN255" s="36">
        <v>1107</v>
      </c>
      <c r="AO255" s="36">
        <v>352</v>
      </c>
      <c r="AP255" s="28">
        <v>0</v>
      </c>
      <c r="AQ255" s="34">
        <v>1</v>
      </c>
      <c r="AR255" s="34">
        <v>6540</v>
      </c>
      <c r="AS255" s="37">
        <v>5282</v>
      </c>
      <c r="AT255" s="34"/>
      <c r="AU255" s="34"/>
      <c r="AV255" s="36">
        <v>0</v>
      </c>
      <c r="AW255" s="36"/>
      <c r="AX255" s="36"/>
      <c r="AY255" s="36"/>
      <c r="AZ255" s="36"/>
      <c r="BA255" s="36">
        <v>0</v>
      </c>
      <c r="BB255" s="36"/>
      <c r="BC255" s="38"/>
      <c r="BD255" s="38"/>
      <c r="BE255" s="38" t="s">
        <v>520</v>
      </c>
      <c r="BF255" s="38">
        <v>1</v>
      </c>
    </row>
    <row r="256" spans="2:58" ht="12.75">
      <c r="B256" s="29">
        <v>46081</v>
      </c>
      <c r="C256" s="29">
        <v>6</v>
      </c>
      <c r="D256" s="31" t="s">
        <v>398</v>
      </c>
      <c r="E256" s="31" t="s">
        <v>354</v>
      </c>
      <c r="F256" s="32">
        <v>0</v>
      </c>
      <c r="G256" s="32">
        <v>0</v>
      </c>
      <c r="H256" s="28">
        <v>0</v>
      </c>
      <c r="I256" s="32">
        <v>1</v>
      </c>
      <c r="J256" s="33">
        <v>800.06</v>
      </c>
      <c r="K256" s="34">
        <v>20655</v>
      </c>
      <c r="L256" s="34">
        <v>21802</v>
      </c>
      <c r="M256" s="34">
        <v>12659</v>
      </c>
      <c r="N256" s="34">
        <v>13193</v>
      </c>
      <c r="O256" s="40">
        <v>4.5</v>
      </c>
      <c r="P256" s="29">
        <v>2.5</v>
      </c>
      <c r="Q256" s="47">
        <v>15772</v>
      </c>
      <c r="R256" s="48">
        <v>21657</v>
      </c>
      <c r="S256" s="36">
        <v>10688</v>
      </c>
      <c r="T256" s="36">
        <v>11203</v>
      </c>
      <c r="U256" s="36">
        <v>80</v>
      </c>
      <c r="V256" s="36">
        <v>97</v>
      </c>
      <c r="W256" s="36">
        <v>1826</v>
      </c>
      <c r="X256" s="36">
        <v>608</v>
      </c>
      <c r="Y256" s="36">
        <v>635</v>
      </c>
      <c r="Z256" s="36">
        <v>745</v>
      </c>
      <c r="AA256" s="36">
        <v>854</v>
      </c>
      <c r="AB256" s="36">
        <v>751</v>
      </c>
      <c r="AC256" s="36">
        <v>355</v>
      </c>
      <c r="AD256" s="36">
        <v>334</v>
      </c>
      <c r="AE256" s="36">
        <v>273</v>
      </c>
      <c r="AF256" s="36">
        <v>162</v>
      </c>
      <c r="AG256" s="36">
        <v>2920</v>
      </c>
      <c r="AH256" s="36">
        <v>2634</v>
      </c>
      <c r="AI256" s="36">
        <v>481</v>
      </c>
      <c r="AJ256" s="36">
        <v>660</v>
      </c>
      <c r="AK256" s="36">
        <v>3264</v>
      </c>
      <c r="AL256" s="36">
        <v>5212</v>
      </c>
      <c r="AM256" s="36">
        <v>1971</v>
      </c>
      <c r="AN256" s="36">
        <v>1990</v>
      </c>
      <c r="AO256" s="36">
        <v>820</v>
      </c>
      <c r="AP256" s="28">
        <v>3</v>
      </c>
      <c r="AQ256" s="34">
        <v>1</v>
      </c>
      <c r="AR256" s="34">
        <v>8606</v>
      </c>
      <c r="AS256" s="37">
        <v>10427</v>
      </c>
      <c r="AT256" s="34"/>
      <c r="AU256" s="34"/>
      <c r="AV256" s="36">
        <v>0</v>
      </c>
      <c r="AW256" s="36"/>
      <c r="AX256" s="36"/>
      <c r="AY256" s="36">
        <v>38</v>
      </c>
      <c r="AZ256" s="36" t="s">
        <v>399</v>
      </c>
      <c r="BA256" s="36">
        <v>1</v>
      </c>
      <c r="BB256" s="36">
        <v>90</v>
      </c>
      <c r="BC256" s="38"/>
      <c r="BD256" s="38"/>
      <c r="BE256" s="38" t="s">
        <v>521</v>
      </c>
      <c r="BF256" s="38">
        <v>1</v>
      </c>
    </row>
    <row r="257" spans="2:58" ht="12.75">
      <c r="B257" s="29">
        <v>46083</v>
      </c>
      <c r="C257" s="29">
        <v>3</v>
      </c>
      <c r="D257" s="31" t="s">
        <v>145</v>
      </c>
      <c r="E257" s="31" t="s">
        <v>354</v>
      </c>
      <c r="F257" s="32">
        <v>0</v>
      </c>
      <c r="G257" s="32">
        <v>0</v>
      </c>
      <c r="H257" s="28">
        <v>0</v>
      </c>
      <c r="I257" s="32">
        <v>1</v>
      </c>
      <c r="J257" s="33">
        <v>578.14</v>
      </c>
      <c r="K257" s="34">
        <v>15427</v>
      </c>
      <c r="L257" s="34">
        <v>24131</v>
      </c>
      <c r="M257" s="34">
        <v>5209</v>
      </c>
      <c r="N257" s="34">
        <v>7799</v>
      </c>
      <c r="O257" s="40">
        <v>2.5</v>
      </c>
      <c r="P257" s="29">
        <v>1.2</v>
      </c>
      <c r="Q257" s="47">
        <v>16931</v>
      </c>
      <c r="R257" s="48">
        <v>23284</v>
      </c>
      <c r="S257" s="36">
        <v>4390</v>
      </c>
      <c r="T257" s="36">
        <v>6851</v>
      </c>
      <c r="U257" s="36">
        <v>97</v>
      </c>
      <c r="V257" s="36">
        <v>251</v>
      </c>
      <c r="W257" s="36">
        <v>0</v>
      </c>
      <c r="X257" s="36">
        <v>0</v>
      </c>
      <c r="Y257" s="36">
        <v>332</v>
      </c>
      <c r="Z257" s="36">
        <v>800</v>
      </c>
      <c r="AA257" s="36">
        <v>594</v>
      </c>
      <c r="AB257" s="36">
        <v>774</v>
      </c>
      <c r="AC257" s="36">
        <v>208</v>
      </c>
      <c r="AD257" s="36">
        <v>369</v>
      </c>
      <c r="AE257" s="36">
        <v>326</v>
      </c>
      <c r="AF257" s="36">
        <v>493</v>
      </c>
      <c r="AG257" s="36">
        <v>979</v>
      </c>
      <c r="AH257" s="36">
        <v>1467</v>
      </c>
      <c r="AI257" s="36">
        <v>410</v>
      </c>
      <c r="AJ257" s="36">
        <v>490</v>
      </c>
      <c r="AK257" s="36">
        <v>1441</v>
      </c>
      <c r="AL257" s="36">
        <v>2202</v>
      </c>
      <c r="AM257" s="36">
        <v>819</v>
      </c>
      <c r="AN257" s="36">
        <v>948</v>
      </c>
      <c r="AO257" s="36">
        <v>606</v>
      </c>
      <c r="AP257" s="28">
        <v>1</v>
      </c>
      <c r="AQ257" s="34">
        <v>1</v>
      </c>
      <c r="AR257" s="34">
        <v>6620</v>
      </c>
      <c r="AS257" s="37">
        <v>9131</v>
      </c>
      <c r="AT257" s="34"/>
      <c r="AU257" s="34"/>
      <c r="AV257" s="36">
        <v>0</v>
      </c>
      <c r="AW257" s="36"/>
      <c r="AX257" s="36"/>
      <c r="AY257" s="36"/>
      <c r="AZ257" s="36"/>
      <c r="BA257" s="36">
        <v>1</v>
      </c>
      <c r="BB257" s="36">
        <v>29</v>
      </c>
      <c r="BC257" s="38"/>
      <c r="BD257" s="38"/>
      <c r="BE257" s="38"/>
      <c r="BF257" s="38"/>
    </row>
    <row r="258" spans="2:58" ht="12.75">
      <c r="B258" s="29">
        <v>46085</v>
      </c>
      <c r="C258" s="29">
        <v>9</v>
      </c>
      <c r="D258" s="31" t="s">
        <v>400</v>
      </c>
      <c r="E258" s="31" t="s">
        <v>354</v>
      </c>
      <c r="F258" s="32">
        <v>0</v>
      </c>
      <c r="G258" s="32">
        <v>0</v>
      </c>
      <c r="H258" s="28">
        <v>0</v>
      </c>
      <c r="I258" s="32">
        <v>0</v>
      </c>
      <c r="J258" s="33">
        <v>1640.08</v>
      </c>
      <c r="K258" s="34">
        <v>3638</v>
      </c>
      <c r="L258" s="34">
        <v>3895</v>
      </c>
      <c r="M258" s="34">
        <v>1260</v>
      </c>
      <c r="N258" s="34">
        <v>1810</v>
      </c>
      <c r="O258" s="40">
        <v>4.3</v>
      </c>
      <c r="P258" s="29">
        <v>4.2</v>
      </c>
      <c r="Q258" s="47">
        <v>15392</v>
      </c>
      <c r="R258" s="48">
        <v>21119</v>
      </c>
      <c r="S258" s="36">
        <v>936</v>
      </c>
      <c r="T258" s="36">
        <v>1535</v>
      </c>
      <c r="U258" s="36">
        <v>29</v>
      </c>
      <c r="V258" s="36">
        <v>0</v>
      </c>
      <c r="W258" s="36">
        <v>0</v>
      </c>
      <c r="X258" s="36">
        <v>0</v>
      </c>
      <c r="Y258" s="36">
        <v>49</v>
      </c>
      <c r="Z258" s="36">
        <v>0</v>
      </c>
      <c r="AA258" s="36">
        <v>15</v>
      </c>
      <c r="AB258" s="36">
        <v>0</v>
      </c>
      <c r="AC258" s="36">
        <v>54</v>
      </c>
      <c r="AD258" s="36">
        <v>70</v>
      </c>
      <c r="AE258" s="36">
        <v>98</v>
      </c>
      <c r="AF258" s="36">
        <v>97</v>
      </c>
      <c r="AG258" s="36">
        <v>287</v>
      </c>
      <c r="AH258" s="36">
        <v>374</v>
      </c>
      <c r="AI258" s="36">
        <v>66</v>
      </c>
      <c r="AJ258" s="36">
        <v>83</v>
      </c>
      <c r="AK258" s="36">
        <v>335</v>
      </c>
      <c r="AL258" s="36">
        <v>711</v>
      </c>
      <c r="AM258" s="36">
        <v>324</v>
      </c>
      <c r="AN258" s="36">
        <v>275</v>
      </c>
      <c r="AO258" s="36">
        <v>69</v>
      </c>
      <c r="AP258" s="28">
        <v>0</v>
      </c>
      <c r="AQ258" s="34"/>
      <c r="AR258" s="34"/>
      <c r="AS258" s="37">
        <v>1636</v>
      </c>
      <c r="AT258" s="34"/>
      <c r="AU258" s="34"/>
      <c r="AV258" s="36">
        <v>1</v>
      </c>
      <c r="AW258" s="36" t="s">
        <v>401</v>
      </c>
      <c r="AX258" s="36">
        <v>1252</v>
      </c>
      <c r="AY258" s="36">
        <v>1</v>
      </c>
      <c r="AZ258" s="36" t="s">
        <v>402</v>
      </c>
      <c r="BA258" s="36">
        <v>1</v>
      </c>
      <c r="BB258" s="36">
        <v>90</v>
      </c>
      <c r="BC258" s="38"/>
      <c r="BD258" s="38"/>
      <c r="BE258" s="38"/>
      <c r="BF258" s="38"/>
    </row>
    <row r="259" spans="2:58" ht="12.75">
      <c r="B259" s="29">
        <v>46087</v>
      </c>
      <c r="C259" s="29">
        <v>8</v>
      </c>
      <c r="D259" s="31" t="s">
        <v>403</v>
      </c>
      <c r="E259" s="31" t="s">
        <v>354</v>
      </c>
      <c r="F259" s="32">
        <v>0</v>
      </c>
      <c r="G259" s="32">
        <v>0</v>
      </c>
      <c r="H259" s="28">
        <v>0</v>
      </c>
      <c r="I259" s="32">
        <v>1</v>
      </c>
      <c r="J259" s="33">
        <v>575</v>
      </c>
      <c r="K259" s="34">
        <v>5688</v>
      </c>
      <c r="L259" s="34">
        <v>5832</v>
      </c>
      <c r="M259" s="34">
        <v>2210</v>
      </c>
      <c r="N259" s="34">
        <v>2432</v>
      </c>
      <c r="O259" s="40">
        <v>3.1</v>
      </c>
      <c r="P259" s="29">
        <v>2.2</v>
      </c>
      <c r="Q259" s="47">
        <v>15085</v>
      </c>
      <c r="R259" s="48">
        <v>24787</v>
      </c>
      <c r="S259" s="36">
        <v>1800</v>
      </c>
      <c r="T259" s="36">
        <v>2073</v>
      </c>
      <c r="U259" s="36">
        <v>44</v>
      </c>
      <c r="V259" s="36">
        <v>87</v>
      </c>
      <c r="W259" s="36">
        <v>0</v>
      </c>
      <c r="X259" s="36">
        <v>0</v>
      </c>
      <c r="Y259" s="36">
        <v>94</v>
      </c>
      <c r="Z259" s="36">
        <v>134</v>
      </c>
      <c r="AA259" s="36">
        <v>249</v>
      </c>
      <c r="AB259" s="36">
        <v>269</v>
      </c>
      <c r="AC259" s="36">
        <v>129</v>
      </c>
      <c r="AD259" s="36">
        <v>131</v>
      </c>
      <c r="AE259" s="36">
        <v>122</v>
      </c>
      <c r="AF259" s="36">
        <v>128</v>
      </c>
      <c r="AG259" s="36">
        <v>405</v>
      </c>
      <c r="AH259" s="36">
        <v>492</v>
      </c>
      <c r="AI259" s="36">
        <v>150</v>
      </c>
      <c r="AJ259" s="36">
        <v>160</v>
      </c>
      <c r="AK259" s="36">
        <v>604</v>
      </c>
      <c r="AL259" s="36">
        <v>667</v>
      </c>
      <c r="AM259" s="36">
        <v>410</v>
      </c>
      <c r="AN259" s="36">
        <v>359</v>
      </c>
      <c r="AO259" s="36">
        <v>178</v>
      </c>
      <c r="AP259" s="28">
        <v>0</v>
      </c>
      <c r="AQ259" s="34"/>
      <c r="AR259" s="34"/>
      <c r="AS259" s="37">
        <v>2383</v>
      </c>
      <c r="AT259" s="34"/>
      <c r="AU259" s="34"/>
      <c r="AV259" s="36">
        <v>0</v>
      </c>
      <c r="AW259" s="36"/>
      <c r="AX259" s="36"/>
      <c r="AY259" s="36"/>
      <c r="AZ259" s="36"/>
      <c r="BA259" s="36">
        <v>1</v>
      </c>
      <c r="BB259" s="36">
        <v>90</v>
      </c>
      <c r="BC259" s="38"/>
      <c r="BD259" s="38"/>
      <c r="BE259" s="38"/>
      <c r="BF259" s="38"/>
    </row>
    <row r="260" spans="2:58" ht="12.75">
      <c r="B260" s="29">
        <v>46089</v>
      </c>
      <c r="C260" s="29">
        <v>9</v>
      </c>
      <c r="D260" s="31" t="s">
        <v>404</v>
      </c>
      <c r="E260" s="31" t="s">
        <v>354</v>
      </c>
      <c r="F260" s="32">
        <v>0</v>
      </c>
      <c r="G260" s="32">
        <v>0</v>
      </c>
      <c r="H260" s="28">
        <v>0</v>
      </c>
      <c r="I260" s="32">
        <v>0</v>
      </c>
      <c r="J260" s="33">
        <v>1137</v>
      </c>
      <c r="K260" s="34">
        <v>3228</v>
      </c>
      <c r="L260" s="34">
        <v>2904</v>
      </c>
      <c r="M260" s="34">
        <v>1107</v>
      </c>
      <c r="N260" s="34">
        <v>1099</v>
      </c>
      <c r="O260" s="40">
        <v>3.3</v>
      </c>
      <c r="P260" s="29">
        <v>1.8</v>
      </c>
      <c r="Q260" s="47">
        <v>14752</v>
      </c>
      <c r="R260" s="48">
        <v>22201</v>
      </c>
      <c r="S260" s="36">
        <v>866</v>
      </c>
      <c r="T260" s="36">
        <v>899</v>
      </c>
      <c r="U260" s="36">
        <v>43</v>
      </c>
      <c r="V260" s="36">
        <v>0</v>
      </c>
      <c r="W260" s="36">
        <v>0</v>
      </c>
      <c r="X260" s="36">
        <v>0</v>
      </c>
      <c r="Y260" s="36">
        <v>57</v>
      </c>
      <c r="Z260" s="36">
        <v>61</v>
      </c>
      <c r="AA260" s="36">
        <v>62</v>
      </c>
      <c r="AB260" s="36">
        <v>49</v>
      </c>
      <c r="AC260" s="36">
        <v>14</v>
      </c>
      <c r="AD260" s="36">
        <v>0</v>
      </c>
      <c r="AE260" s="36">
        <v>67</v>
      </c>
      <c r="AF260" s="36">
        <v>40</v>
      </c>
      <c r="AG260" s="36">
        <v>165</v>
      </c>
      <c r="AH260" s="36">
        <v>143</v>
      </c>
      <c r="AI260" s="36">
        <v>85</v>
      </c>
      <c r="AJ260" s="36">
        <v>122</v>
      </c>
      <c r="AK260" s="36">
        <v>373</v>
      </c>
      <c r="AL260" s="36">
        <v>409</v>
      </c>
      <c r="AM260" s="36">
        <v>241</v>
      </c>
      <c r="AN260" s="36">
        <v>200</v>
      </c>
      <c r="AO260" s="36">
        <v>93</v>
      </c>
      <c r="AP260" s="28">
        <v>0</v>
      </c>
      <c r="AQ260" s="34"/>
      <c r="AR260" s="34"/>
      <c r="AS260" s="37">
        <v>1465</v>
      </c>
      <c r="AT260" s="34"/>
      <c r="AU260" s="34"/>
      <c r="AV260" s="36">
        <v>0</v>
      </c>
      <c r="AW260" s="36"/>
      <c r="AX260" s="36"/>
      <c r="AY260" s="36"/>
      <c r="AZ260" s="36"/>
      <c r="BA260" s="36">
        <v>0</v>
      </c>
      <c r="BB260" s="36"/>
      <c r="BC260" s="38"/>
      <c r="BD260" s="38"/>
      <c r="BE260" s="38"/>
      <c r="BF260" s="38"/>
    </row>
    <row r="261" spans="2:58" ht="12.75">
      <c r="B261" s="29">
        <v>46091</v>
      </c>
      <c r="C261" s="29">
        <v>9</v>
      </c>
      <c r="D261" s="31" t="s">
        <v>149</v>
      </c>
      <c r="E261" s="31" t="s">
        <v>354</v>
      </c>
      <c r="F261" s="32">
        <v>0</v>
      </c>
      <c r="G261" s="32">
        <v>0</v>
      </c>
      <c r="H261" s="28">
        <v>0</v>
      </c>
      <c r="I261" s="32">
        <v>0</v>
      </c>
      <c r="J261" s="33">
        <v>838</v>
      </c>
      <c r="K261" s="34">
        <v>4844</v>
      </c>
      <c r="L261" s="34">
        <v>4576</v>
      </c>
      <c r="M261" s="34">
        <v>1722</v>
      </c>
      <c r="N261" s="34">
        <v>2016</v>
      </c>
      <c r="O261" s="40">
        <v>4.6</v>
      </c>
      <c r="P261" s="29">
        <v>4</v>
      </c>
      <c r="Q261" s="47">
        <v>18226</v>
      </c>
      <c r="R261" s="48">
        <v>27124</v>
      </c>
      <c r="S261" s="36">
        <v>1332</v>
      </c>
      <c r="T261" s="36">
        <v>1630</v>
      </c>
      <c r="U261" s="36">
        <v>40</v>
      </c>
      <c r="V261" s="36">
        <v>0</v>
      </c>
      <c r="W261" s="36">
        <v>0</v>
      </c>
      <c r="X261" s="36">
        <v>0</v>
      </c>
      <c r="Y261" s="36">
        <v>60</v>
      </c>
      <c r="Z261" s="36">
        <v>0</v>
      </c>
      <c r="AA261" s="36">
        <v>316</v>
      </c>
      <c r="AB261" s="36">
        <v>366</v>
      </c>
      <c r="AC261" s="36">
        <v>65</v>
      </c>
      <c r="AD261" s="36">
        <v>71</v>
      </c>
      <c r="AE261" s="36">
        <v>135</v>
      </c>
      <c r="AF261" s="36">
        <v>131</v>
      </c>
      <c r="AG261" s="36">
        <v>255</v>
      </c>
      <c r="AH261" s="36">
        <v>291</v>
      </c>
      <c r="AI261" s="36">
        <v>95</v>
      </c>
      <c r="AJ261" s="36">
        <v>140</v>
      </c>
      <c r="AK261" s="36">
        <v>366</v>
      </c>
      <c r="AL261" s="36">
        <v>459</v>
      </c>
      <c r="AM261" s="36">
        <v>390</v>
      </c>
      <c r="AN261" s="36">
        <v>386</v>
      </c>
      <c r="AO261" s="36">
        <v>144</v>
      </c>
      <c r="AP261" s="28">
        <v>0</v>
      </c>
      <c r="AQ261" s="34"/>
      <c r="AR261" s="34"/>
      <c r="AS261" s="37">
        <v>2562</v>
      </c>
      <c r="AT261" s="34"/>
      <c r="AU261" s="34"/>
      <c r="AV261" s="36">
        <v>0</v>
      </c>
      <c r="AW261" s="36"/>
      <c r="AX261" s="36"/>
      <c r="AY261" s="36"/>
      <c r="AZ261" s="36"/>
      <c r="BA261" s="36">
        <v>0</v>
      </c>
      <c r="BB261" s="36"/>
      <c r="BC261" s="38"/>
      <c r="BD261" s="38"/>
      <c r="BE261" s="38"/>
      <c r="BF261" s="38"/>
    </row>
    <row r="262" spans="2:58" ht="12.75">
      <c r="B262" s="29">
        <v>46093</v>
      </c>
      <c r="C262" s="29">
        <v>6</v>
      </c>
      <c r="D262" s="31" t="s">
        <v>405</v>
      </c>
      <c r="E262" s="31" t="s">
        <v>354</v>
      </c>
      <c r="F262" s="32">
        <v>0</v>
      </c>
      <c r="G262" s="32">
        <v>0</v>
      </c>
      <c r="H262" s="28">
        <v>1</v>
      </c>
      <c r="I262" s="32">
        <v>1</v>
      </c>
      <c r="J262" s="33">
        <v>3470.85</v>
      </c>
      <c r="K262" s="34">
        <v>21878</v>
      </c>
      <c r="L262" s="34">
        <v>24253</v>
      </c>
      <c r="M262" s="34">
        <v>8796</v>
      </c>
      <c r="N262" s="34">
        <v>11097</v>
      </c>
      <c r="O262" s="40">
        <v>3.7</v>
      </c>
      <c r="P262" s="29">
        <v>2.3</v>
      </c>
      <c r="Q262" s="47">
        <v>15589</v>
      </c>
      <c r="R262" s="48">
        <v>24514</v>
      </c>
      <c r="S262" s="36">
        <v>6393</v>
      </c>
      <c r="T262" s="36">
        <v>8875</v>
      </c>
      <c r="U262" s="36">
        <v>189</v>
      </c>
      <c r="V262" s="36">
        <v>0</v>
      </c>
      <c r="W262" s="36">
        <v>64</v>
      </c>
      <c r="X262" s="36">
        <v>0</v>
      </c>
      <c r="Y262" s="36">
        <v>653</v>
      </c>
      <c r="Z262" s="36">
        <v>877</v>
      </c>
      <c r="AA262" s="36">
        <v>405</v>
      </c>
      <c r="AB262" s="36">
        <v>578</v>
      </c>
      <c r="AC262" s="36">
        <v>426</v>
      </c>
      <c r="AD262" s="36">
        <v>697</v>
      </c>
      <c r="AE262" s="36">
        <v>284</v>
      </c>
      <c r="AF262" s="36">
        <v>305</v>
      </c>
      <c r="AG262" s="36">
        <v>1532</v>
      </c>
      <c r="AH262" s="36">
        <v>1843</v>
      </c>
      <c r="AI262" s="36">
        <v>519</v>
      </c>
      <c r="AJ262" s="36">
        <v>786</v>
      </c>
      <c r="AK262" s="36">
        <v>2321</v>
      </c>
      <c r="AL262" s="36">
        <v>3449</v>
      </c>
      <c r="AM262" s="36">
        <v>2403</v>
      </c>
      <c r="AN262" s="36">
        <v>2222</v>
      </c>
      <c r="AO262" s="36">
        <v>519</v>
      </c>
      <c r="AP262" s="28">
        <v>2</v>
      </c>
      <c r="AQ262" s="34">
        <v>1</v>
      </c>
      <c r="AR262" s="34">
        <v>6442</v>
      </c>
      <c r="AS262" s="37">
        <v>10149</v>
      </c>
      <c r="AT262" s="34"/>
      <c r="AU262" s="34"/>
      <c r="AV262" s="36">
        <v>0</v>
      </c>
      <c r="AW262" s="36"/>
      <c r="AX262" s="36"/>
      <c r="AY262" s="36"/>
      <c r="AZ262" s="36"/>
      <c r="BA262" s="36">
        <v>1</v>
      </c>
      <c r="BB262" s="36">
        <v>90</v>
      </c>
      <c r="BC262" s="38"/>
      <c r="BD262" s="38"/>
      <c r="BE262" s="38"/>
      <c r="BF262" s="38"/>
    </row>
    <row r="263" spans="2:58" ht="12.75">
      <c r="B263" s="29">
        <v>46095</v>
      </c>
      <c r="C263" s="29">
        <v>9</v>
      </c>
      <c r="D263" s="31" t="s">
        <v>406</v>
      </c>
      <c r="E263" s="31" t="s">
        <v>354</v>
      </c>
      <c r="F263" s="32">
        <v>0</v>
      </c>
      <c r="G263" s="32">
        <v>0</v>
      </c>
      <c r="H263" s="28">
        <v>0</v>
      </c>
      <c r="I263" s="32">
        <v>0</v>
      </c>
      <c r="J263" s="33">
        <v>1306.61</v>
      </c>
      <c r="K263" s="34">
        <v>2137</v>
      </c>
      <c r="L263" s="34">
        <v>2083</v>
      </c>
      <c r="M263" s="34">
        <v>449</v>
      </c>
      <c r="N263" s="34">
        <v>449</v>
      </c>
      <c r="O263" s="40">
        <v>6.5</v>
      </c>
      <c r="P263" s="29">
        <v>5.6</v>
      </c>
      <c r="Q263" s="47">
        <v>11916</v>
      </c>
      <c r="R263" s="48">
        <v>14818</v>
      </c>
      <c r="S263" s="36">
        <v>245</v>
      </c>
      <c r="T263" s="36">
        <v>262</v>
      </c>
      <c r="U263" s="36">
        <v>15</v>
      </c>
      <c r="V263" s="36">
        <v>0</v>
      </c>
      <c r="W263" s="36">
        <v>0</v>
      </c>
      <c r="X263" s="36">
        <v>0</v>
      </c>
      <c r="Y263" s="36">
        <v>29</v>
      </c>
      <c r="Z263" s="36">
        <v>58</v>
      </c>
      <c r="AA263" s="36">
        <v>0</v>
      </c>
      <c r="AB263" s="36">
        <v>0</v>
      </c>
      <c r="AC263" s="36">
        <v>18</v>
      </c>
      <c r="AD263" s="36">
        <v>0</v>
      </c>
      <c r="AE263" s="36">
        <v>0</v>
      </c>
      <c r="AF263" s="36">
        <v>0</v>
      </c>
      <c r="AG263" s="36">
        <v>43</v>
      </c>
      <c r="AH263" s="36">
        <v>84</v>
      </c>
      <c r="AI263" s="36">
        <v>12</v>
      </c>
      <c r="AJ263" s="36">
        <v>0</v>
      </c>
      <c r="AK263" s="36">
        <v>114</v>
      </c>
      <c r="AL263" s="36">
        <v>0</v>
      </c>
      <c r="AM263" s="36">
        <v>204</v>
      </c>
      <c r="AN263" s="36">
        <v>187</v>
      </c>
      <c r="AO263" s="36">
        <v>30</v>
      </c>
      <c r="AP263" s="28">
        <v>0</v>
      </c>
      <c r="AQ263" s="34"/>
      <c r="AR263" s="34"/>
      <c r="AS263" s="42">
        <v>824</v>
      </c>
      <c r="AT263" s="34"/>
      <c r="AU263" s="34"/>
      <c r="AV263" s="36">
        <v>0</v>
      </c>
      <c r="AW263" s="36"/>
      <c r="AX263" s="36"/>
      <c r="AY263" s="36"/>
      <c r="AZ263" s="36"/>
      <c r="BA263" s="36">
        <v>0</v>
      </c>
      <c r="BB263" s="36"/>
      <c r="BC263" s="38"/>
      <c r="BD263" s="38"/>
      <c r="BE263" s="38"/>
      <c r="BF263" s="38"/>
    </row>
    <row r="264" spans="2:58" ht="12.75">
      <c r="B264" s="29">
        <v>46097</v>
      </c>
      <c r="C264" s="29">
        <v>9</v>
      </c>
      <c r="D264" s="31" t="s">
        <v>407</v>
      </c>
      <c r="E264" s="31" t="s">
        <v>354</v>
      </c>
      <c r="F264" s="32">
        <v>0</v>
      </c>
      <c r="G264" s="32">
        <v>0</v>
      </c>
      <c r="H264" s="28">
        <v>0</v>
      </c>
      <c r="I264" s="32">
        <v>0</v>
      </c>
      <c r="J264" s="33">
        <v>570.38</v>
      </c>
      <c r="K264" s="34">
        <v>3272</v>
      </c>
      <c r="L264" s="34">
        <v>2884</v>
      </c>
      <c r="M264" s="34">
        <v>1352</v>
      </c>
      <c r="N264" s="34">
        <v>1331</v>
      </c>
      <c r="O264" s="40">
        <v>2.7</v>
      </c>
      <c r="P264" s="29">
        <v>2.6</v>
      </c>
      <c r="Q264" s="47">
        <v>15799</v>
      </c>
      <c r="R264" s="48">
        <v>24155</v>
      </c>
      <c r="S264" s="36">
        <v>1136</v>
      </c>
      <c r="T264" s="36">
        <v>1118</v>
      </c>
      <c r="U264" s="36">
        <v>46</v>
      </c>
      <c r="V264" s="36">
        <v>0</v>
      </c>
      <c r="W264" s="36">
        <v>0</v>
      </c>
      <c r="X264" s="36">
        <v>0</v>
      </c>
      <c r="Y264" s="36">
        <v>76</v>
      </c>
      <c r="Z264" s="36">
        <v>82</v>
      </c>
      <c r="AA264" s="36">
        <v>34</v>
      </c>
      <c r="AB264" s="36">
        <v>0</v>
      </c>
      <c r="AC264" s="36">
        <v>10</v>
      </c>
      <c r="AD264" s="36">
        <v>0</v>
      </c>
      <c r="AE264" s="36">
        <v>60</v>
      </c>
      <c r="AF264" s="36">
        <v>55</v>
      </c>
      <c r="AG264" s="36">
        <v>195</v>
      </c>
      <c r="AH264" s="36">
        <v>194</v>
      </c>
      <c r="AI264" s="36">
        <v>71</v>
      </c>
      <c r="AJ264" s="36">
        <v>63</v>
      </c>
      <c r="AK264" s="36">
        <v>644</v>
      </c>
      <c r="AL264" s="36">
        <v>626</v>
      </c>
      <c r="AM264" s="36">
        <v>216</v>
      </c>
      <c r="AN264" s="36">
        <v>213</v>
      </c>
      <c r="AO264" s="36">
        <v>73</v>
      </c>
      <c r="AP264" s="28">
        <v>1</v>
      </c>
      <c r="AQ264" s="34"/>
      <c r="AR264" s="34"/>
      <c r="AS264" s="37">
        <v>1408</v>
      </c>
      <c r="AT264" s="34"/>
      <c r="AU264" s="34"/>
      <c r="AV264" s="36">
        <v>0</v>
      </c>
      <c r="AW264" s="36"/>
      <c r="AX264" s="36"/>
      <c r="AY264" s="36"/>
      <c r="AZ264" s="36"/>
      <c r="BA264" s="36">
        <v>0</v>
      </c>
      <c r="BB264" s="36"/>
      <c r="BC264" s="38"/>
      <c r="BD264" s="38"/>
      <c r="BE264" s="38"/>
      <c r="BF264" s="38"/>
    </row>
    <row r="265" spans="2:58" ht="12.75">
      <c r="B265" s="29">
        <v>46099</v>
      </c>
      <c r="C265" s="29">
        <v>3</v>
      </c>
      <c r="D265" s="31" t="s">
        <v>408</v>
      </c>
      <c r="E265" s="31" t="s">
        <v>354</v>
      </c>
      <c r="F265" s="32">
        <v>1</v>
      </c>
      <c r="G265" s="32">
        <v>0</v>
      </c>
      <c r="H265" s="28">
        <v>0</v>
      </c>
      <c r="I265" s="32">
        <v>0</v>
      </c>
      <c r="J265" s="33">
        <v>809.17</v>
      </c>
      <c r="K265" s="34">
        <v>123809</v>
      </c>
      <c r="L265" s="34">
        <v>148281</v>
      </c>
      <c r="M265" s="34">
        <v>91069</v>
      </c>
      <c r="N265" s="34">
        <v>127460</v>
      </c>
      <c r="O265" s="40">
        <v>2.8</v>
      </c>
      <c r="P265" s="29">
        <v>1.5</v>
      </c>
      <c r="Q265" s="47">
        <v>19581</v>
      </c>
      <c r="R265" s="48">
        <v>31891</v>
      </c>
      <c r="S265" s="36">
        <v>82837</v>
      </c>
      <c r="T265" s="36">
        <v>117843</v>
      </c>
      <c r="U265" s="36">
        <v>412</v>
      </c>
      <c r="V265" s="36">
        <v>0</v>
      </c>
      <c r="W265" s="36">
        <v>176</v>
      </c>
      <c r="X265" s="36">
        <v>0</v>
      </c>
      <c r="Y265" s="36">
        <v>4905</v>
      </c>
      <c r="Z265" s="36">
        <v>6881</v>
      </c>
      <c r="AA265" s="36">
        <v>9349</v>
      </c>
      <c r="AB265" s="36">
        <v>14265</v>
      </c>
      <c r="AC265" s="36">
        <v>5722</v>
      </c>
      <c r="AD265" s="36">
        <v>7517</v>
      </c>
      <c r="AE265" s="36">
        <v>6293</v>
      </c>
      <c r="AF265" s="36">
        <v>7025</v>
      </c>
      <c r="AG265" s="36">
        <v>17502</v>
      </c>
      <c r="AH265" s="36">
        <v>22953</v>
      </c>
      <c r="AI265" s="36">
        <v>11185</v>
      </c>
      <c r="AJ265" s="36">
        <v>17063</v>
      </c>
      <c r="AK265" s="36">
        <v>27293</v>
      </c>
      <c r="AL265" s="36">
        <v>41319</v>
      </c>
      <c r="AM265" s="36">
        <v>8232</v>
      </c>
      <c r="AN265" s="36">
        <v>9617</v>
      </c>
      <c r="AO265" s="36">
        <v>5136</v>
      </c>
      <c r="AP265" s="28">
        <v>52</v>
      </c>
      <c r="AQ265" s="34">
        <v>2</v>
      </c>
      <c r="AR265" s="34">
        <v>123048</v>
      </c>
      <c r="AS265" s="37">
        <v>60237</v>
      </c>
      <c r="AT265" s="34"/>
      <c r="AU265" s="34"/>
      <c r="AV265" s="36">
        <v>0</v>
      </c>
      <c r="AW265" s="36"/>
      <c r="AX265" s="36"/>
      <c r="AY265" s="36"/>
      <c r="AZ265" s="36"/>
      <c r="BA265" s="36">
        <v>2</v>
      </c>
      <c r="BB265" s="36" t="s">
        <v>409</v>
      </c>
      <c r="BC265" s="38"/>
      <c r="BD265" s="38"/>
      <c r="BE265" s="38"/>
      <c r="BF265" s="38"/>
    </row>
    <row r="266" spans="2:58" ht="12.75">
      <c r="B266" s="29">
        <v>46101</v>
      </c>
      <c r="C266" s="29">
        <v>8</v>
      </c>
      <c r="D266" s="31" t="s">
        <v>410</v>
      </c>
      <c r="E266" s="31" t="s">
        <v>354</v>
      </c>
      <c r="F266" s="32">
        <v>0</v>
      </c>
      <c r="G266" s="32">
        <v>0</v>
      </c>
      <c r="H266" s="28">
        <v>0</v>
      </c>
      <c r="I266" s="32">
        <v>1</v>
      </c>
      <c r="J266" s="33">
        <v>519.7</v>
      </c>
      <c r="K266" s="34">
        <v>6507</v>
      </c>
      <c r="L266" s="34">
        <v>6595</v>
      </c>
      <c r="M266" s="34">
        <v>2471</v>
      </c>
      <c r="N266" s="34">
        <v>2949</v>
      </c>
      <c r="O266" s="40">
        <v>4.7</v>
      </c>
      <c r="P266" s="29">
        <v>4.8</v>
      </c>
      <c r="Q266" s="47">
        <v>17046</v>
      </c>
      <c r="R266" s="48">
        <v>25329</v>
      </c>
      <c r="S266" s="36">
        <v>1928</v>
      </c>
      <c r="T266" s="36">
        <v>2466</v>
      </c>
      <c r="U266" s="36">
        <v>47</v>
      </c>
      <c r="V266" s="36">
        <v>0</v>
      </c>
      <c r="W266" s="36">
        <v>0</v>
      </c>
      <c r="X266" s="36">
        <v>0</v>
      </c>
      <c r="Y266" s="36">
        <v>142</v>
      </c>
      <c r="Z266" s="36">
        <v>246</v>
      </c>
      <c r="AA266" s="36">
        <v>127</v>
      </c>
      <c r="AB266" s="36">
        <v>0</v>
      </c>
      <c r="AC266" s="36">
        <v>166</v>
      </c>
      <c r="AD266" s="36">
        <v>171</v>
      </c>
      <c r="AE266" s="36">
        <v>304</v>
      </c>
      <c r="AF266" s="36">
        <v>0</v>
      </c>
      <c r="AG266" s="36">
        <v>422</v>
      </c>
      <c r="AH266" s="36">
        <v>377</v>
      </c>
      <c r="AI266" s="36">
        <v>113</v>
      </c>
      <c r="AJ266" s="36">
        <v>115</v>
      </c>
      <c r="AK266" s="36">
        <v>607</v>
      </c>
      <c r="AL266" s="36">
        <v>1180</v>
      </c>
      <c r="AM266" s="36">
        <v>543</v>
      </c>
      <c r="AN266" s="36">
        <v>483</v>
      </c>
      <c r="AO266" s="36">
        <v>175</v>
      </c>
      <c r="AP266" s="28">
        <v>1</v>
      </c>
      <c r="AQ266" s="34"/>
      <c r="AR266" s="34"/>
      <c r="AS266" s="37">
        <v>2745</v>
      </c>
      <c r="AT266" s="34"/>
      <c r="AU266" s="34"/>
      <c r="AV266" s="36">
        <v>0</v>
      </c>
      <c r="AW266" s="36"/>
      <c r="AX266" s="36"/>
      <c r="AY266" s="36">
        <v>1</v>
      </c>
      <c r="AZ266" s="36" t="s">
        <v>411</v>
      </c>
      <c r="BA266" s="36">
        <v>1</v>
      </c>
      <c r="BB266" s="36">
        <v>29</v>
      </c>
      <c r="BC266" s="38"/>
      <c r="BD266" s="38"/>
      <c r="BE266" s="38"/>
      <c r="BF266" s="38"/>
    </row>
    <row r="267" spans="2:58" ht="12.75">
      <c r="B267" s="29">
        <v>46103</v>
      </c>
      <c r="C267" s="29">
        <v>3</v>
      </c>
      <c r="D267" s="31" t="s">
        <v>165</v>
      </c>
      <c r="E267" s="31" t="s">
        <v>354</v>
      </c>
      <c r="F267" s="32">
        <v>1</v>
      </c>
      <c r="G267" s="32">
        <v>0</v>
      </c>
      <c r="H267" s="28">
        <v>0</v>
      </c>
      <c r="I267" s="32">
        <v>0</v>
      </c>
      <c r="J267" s="33">
        <v>2776.37</v>
      </c>
      <c r="K267" s="34">
        <v>81343</v>
      </c>
      <c r="L267" s="34">
        <v>88565</v>
      </c>
      <c r="M267" s="34">
        <v>54183</v>
      </c>
      <c r="N267" s="34">
        <v>64402</v>
      </c>
      <c r="O267" s="40">
        <v>3.3</v>
      </c>
      <c r="P267" s="29">
        <v>2</v>
      </c>
      <c r="Q267" s="47">
        <v>16921</v>
      </c>
      <c r="R267" s="48">
        <v>26361</v>
      </c>
      <c r="S267" s="36">
        <v>41019</v>
      </c>
      <c r="T267" s="36">
        <v>54137</v>
      </c>
      <c r="U267" s="36">
        <v>389</v>
      </c>
      <c r="V267" s="36">
        <v>476</v>
      </c>
      <c r="W267" s="36">
        <v>476</v>
      </c>
      <c r="X267" s="36">
        <v>182</v>
      </c>
      <c r="Y267" s="36">
        <v>3135</v>
      </c>
      <c r="Z267" s="36">
        <v>4401</v>
      </c>
      <c r="AA267" s="36">
        <v>4563</v>
      </c>
      <c r="AB267" s="36">
        <v>4797</v>
      </c>
      <c r="AC267" s="36">
        <v>2216</v>
      </c>
      <c r="AD267" s="36">
        <v>2539</v>
      </c>
      <c r="AE267" s="36">
        <v>2429</v>
      </c>
      <c r="AF267" s="36">
        <v>2786</v>
      </c>
      <c r="AG267" s="36">
        <v>10412</v>
      </c>
      <c r="AH267" s="36">
        <v>13894</v>
      </c>
      <c r="AI267" s="36">
        <v>2957</v>
      </c>
      <c r="AJ267" s="36">
        <v>4695</v>
      </c>
      <c r="AK267" s="36">
        <v>14442</v>
      </c>
      <c r="AL267" s="36">
        <v>20367</v>
      </c>
      <c r="AM267" s="36">
        <v>13164</v>
      </c>
      <c r="AN267" s="36">
        <v>10265</v>
      </c>
      <c r="AO267" s="36">
        <v>3213</v>
      </c>
      <c r="AP267" s="28">
        <v>11</v>
      </c>
      <c r="AQ267" s="34">
        <v>2</v>
      </c>
      <c r="AR267" s="34">
        <v>66650</v>
      </c>
      <c r="AS267" s="37">
        <v>37249</v>
      </c>
      <c r="AT267" s="34"/>
      <c r="AU267" s="34"/>
      <c r="AV267" s="36">
        <v>0</v>
      </c>
      <c r="AW267" s="36"/>
      <c r="AX267" s="36"/>
      <c r="AY267" s="36"/>
      <c r="AZ267" s="36"/>
      <c r="BA267" s="36">
        <v>1</v>
      </c>
      <c r="BB267" s="36">
        <v>90</v>
      </c>
      <c r="BC267" s="38"/>
      <c r="BD267" s="38"/>
      <c r="BE267" s="38"/>
      <c r="BF267" s="38"/>
    </row>
    <row r="268" spans="2:58" ht="12.75">
      <c r="B268" s="29">
        <v>46105</v>
      </c>
      <c r="C268" s="29">
        <v>9</v>
      </c>
      <c r="D268" s="31" t="s">
        <v>412</v>
      </c>
      <c r="E268" s="31" t="s">
        <v>354</v>
      </c>
      <c r="F268" s="32">
        <v>0</v>
      </c>
      <c r="G268" s="32">
        <v>2</v>
      </c>
      <c r="H268" s="28">
        <v>2</v>
      </c>
      <c r="I268" s="32">
        <v>0</v>
      </c>
      <c r="J268" s="33">
        <v>2873.51</v>
      </c>
      <c r="K268" s="34">
        <v>3932</v>
      </c>
      <c r="L268" s="34">
        <v>3363</v>
      </c>
      <c r="M268" s="34">
        <v>1817</v>
      </c>
      <c r="N268" s="34">
        <v>1871</v>
      </c>
      <c r="O268" s="40">
        <v>2.5</v>
      </c>
      <c r="P268" s="29">
        <v>2.2</v>
      </c>
      <c r="Q268" s="47">
        <v>17112</v>
      </c>
      <c r="R268" s="48">
        <v>23827</v>
      </c>
      <c r="S268" s="36">
        <v>1443</v>
      </c>
      <c r="T268" s="36">
        <v>1525</v>
      </c>
      <c r="U268" s="36">
        <v>39</v>
      </c>
      <c r="V268" s="36">
        <v>0</v>
      </c>
      <c r="W268" s="36">
        <v>0</v>
      </c>
      <c r="X268" s="36">
        <v>0</v>
      </c>
      <c r="Y268" s="36">
        <v>50</v>
      </c>
      <c r="Z268" s="36">
        <v>68</v>
      </c>
      <c r="AA268" s="36">
        <v>183</v>
      </c>
      <c r="AB268" s="36">
        <v>211</v>
      </c>
      <c r="AC268" s="36">
        <v>152</v>
      </c>
      <c r="AD268" s="36">
        <v>111</v>
      </c>
      <c r="AE268" s="36">
        <v>120</v>
      </c>
      <c r="AF268" s="36">
        <v>133</v>
      </c>
      <c r="AG268" s="36">
        <v>357</v>
      </c>
      <c r="AH268" s="36">
        <v>321</v>
      </c>
      <c r="AI268" s="36">
        <v>104</v>
      </c>
      <c r="AJ268" s="36">
        <v>122</v>
      </c>
      <c r="AK268" s="36">
        <v>435</v>
      </c>
      <c r="AL268" s="36">
        <v>479</v>
      </c>
      <c r="AM268" s="36">
        <v>374</v>
      </c>
      <c r="AN268" s="36">
        <v>346</v>
      </c>
      <c r="AO268" s="36">
        <v>132</v>
      </c>
      <c r="AP268" s="28">
        <v>0</v>
      </c>
      <c r="AQ268" s="34"/>
      <c r="AR268" s="34"/>
      <c r="AS268" s="37">
        <v>1854</v>
      </c>
      <c r="AT268" s="34"/>
      <c r="AU268" s="34"/>
      <c r="AV268" s="36">
        <v>0</v>
      </c>
      <c r="AW268" s="36"/>
      <c r="AX268" s="36"/>
      <c r="AY268" s="36"/>
      <c r="AZ268" s="36"/>
      <c r="BA268" s="36">
        <v>0</v>
      </c>
      <c r="BB268" s="36"/>
      <c r="BC268" s="38"/>
      <c r="BD268" s="38"/>
      <c r="BE268" s="38"/>
      <c r="BF268" s="38"/>
    </row>
    <row r="269" spans="2:58" ht="12.75">
      <c r="B269" s="29">
        <v>46107</v>
      </c>
      <c r="C269" s="29">
        <v>9</v>
      </c>
      <c r="D269" s="31" t="s">
        <v>413</v>
      </c>
      <c r="E269" s="31" t="s">
        <v>354</v>
      </c>
      <c r="F269" s="32">
        <v>0</v>
      </c>
      <c r="G269" s="32">
        <v>0</v>
      </c>
      <c r="H269" s="28">
        <v>0</v>
      </c>
      <c r="I269" s="32">
        <v>0</v>
      </c>
      <c r="J269" s="33">
        <v>866.53</v>
      </c>
      <c r="K269" s="34">
        <v>3190</v>
      </c>
      <c r="L269" s="34">
        <v>2693</v>
      </c>
      <c r="M269" s="34">
        <v>1313</v>
      </c>
      <c r="N269" s="34">
        <v>1356</v>
      </c>
      <c r="O269" s="40">
        <v>2.8</v>
      </c>
      <c r="P269" s="29">
        <v>2.5</v>
      </c>
      <c r="Q269" s="47">
        <v>16724</v>
      </c>
      <c r="R269" s="48">
        <v>35233</v>
      </c>
      <c r="S269" s="36">
        <v>1065</v>
      </c>
      <c r="T269" s="36">
        <v>1128</v>
      </c>
      <c r="U269" s="36">
        <v>31</v>
      </c>
      <c r="V269" s="36">
        <v>0</v>
      </c>
      <c r="W269" s="36">
        <v>0</v>
      </c>
      <c r="X269" s="36">
        <v>0</v>
      </c>
      <c r="Y269" s="36">
        <v>48</v>
      </c>
      <c r="Z269" s="36">
        <v>0</v>
      </c>
      <c r="AA269" s="36">
        <v>100</v>
      </c>
      <c r="AB269" s="36">
        <v>83</v>
      </c>
      <c r="AC269" s="36">
        <v>36</v>
      </c>
      <c r="AD269" s="36">
        <v>30</v>
      </c>
      <c r="AE269" s="36">
        <v>85</v>
      </c>
      <c r="AF269" s="36">
        <v>127</v>
      </c>
      <c r="AG269" s="36">
        <v>256</v>
      </c>
      <c r="AH269" s="36">
        <v>231</v>
      </c>
      <c r="AI269" s="36">
        <v>94</v>
      </c>
      <c r="AJ269" s="36">
        <v>100</v>
      </c>
      <c r="AK269" s="36">
        <v>415</v>
      </c>
      <c r="AL269" s="36">
        <v>427</v>
      </c>
      <c r="AM269" s="36">
        <v>248</v>
      </c>
      <c r="AN269" s="36">
        <v>228</v>
      </c>
      <c r="AO269" s="36">
        <v>134</v>
      </c>
      <c r="AP269" s="28">
        <v>0</v>
      </c>
      <c r="AQ269" s="34"/>
      <c r="AR269" s="34"/>
      <c r="AS269" s="37">
        <v>1760</v>
      </c>
      <c r="AT269" s="34"/>
      <c r="AU269" s="34"/>
      <c r="AV269" s="36">
        <v>0</v>
      </c>
      <c r="AW269" s="36"/>
      <c r="AX269" s="36"/>
      <c r="AY269" s="36"/>
      <c r="AZ269" s="36"/>
      <c r="BA269" s="36">
        <v>0</v>
      </c>
      <c r="BB269" s="36"/>
      <c r="BC269" s="38"/>
      <c r="BD269" s="38"/>
      <c r="BE269" s="38"/>
      <c r="BF269" s="38"/>
    </row>
    <row r="270" spans="2:58" ht="12.75">
      <c r="B270" s="29">
        <v>46109</v>
      </c>
      <c r="C270" s="29">
        <v>9</v>
      </c>
      <c r="D270" s="31" t="s">
        <v>414</v>
      </c>
      <c r="E270" s="31" t="s">
        <v>354</v>
      </c>
      <c r="F270" s="32">
        <v>0</v>
      </c>
      <c r="G270" s="32">
        <v>0</v>
      </c>
      <c r="H270" s="28">
        <v>0</v>
      </c>
      <c r="I270" s="32">
        <v>0</v>
      </c>
      <c r="J270" s="33">
        <v>1101.34</v>
      </c>
      <c r="K270" s="34">
        <v>9914</v>
      </c>
      <c r="L270" s="34">
        <v>10016</v>
      </c>
      <c r="M270" s="34">
        <v>3452</v>
      </c>
      <c r="N270" s="34">
        <v>4076</v>
      </c>
      <c r="O270" s="40">
        <v>6.1</v>
      </c>
      <c r="P270" s="29">
        <v>4</v>
      </c>
      <c r="Q270" s="47">
        <v>12813</v>
      </c>
      <c r="R270" s="48">
        <v>19412</v>
      </c>
      <c r="S270" s="36">
        <v>2714</v>
      </c>
      <c r="T270" s="36">
        <v>3332</v>
      </c>
      <c r="U270" s="36">
        <v>72</v>
      </c>
      <c r="V270" s="36">
        <v>0</v>
      </c>
      <c r="W270" s="36">
        <v>0</v>
      </c>
      <c r="X270" s="36">
        <v>0</v>
      </c>
      <c r="Y270" s="36">
        <v>141</v>
      </c>
      <c r="Z270" s="36">
        <v>185</v>
      </c>
      <c r="AA270" s="36">
        <v>288</v>
      </c>
      <c r="AB270" s="36">
        <v>172</v>
      </c>
      <c r="AC270" s="36">
        <v>93</v>
      </c>
      <c r="AD270" s="36">
        <v>165</v>
      </c>
      <c r="AE270" s="36">
        <v>173</v>
      </c>
      <c r="AF270" s="36">
        <v>189</v>
      </c>
      <c r="AG270" s="36">
        <v>679</v>
      </c>
      <c r="AH270" s="36">
        <v>697</v>
      </c>
      <c r="AI270" s="36">
        <v>193</v>
      </c>
      <c r="AJ270" s="36">
        <v>290</v>
      </c>
      <c r="AK270" s="36">
        <v>1072</v>
      </c>
      <c r="AL270" s="36">
        <v>1512</v>
      </c>
      <c r="AM270" s="36">
        <v>738</v>
      </c>
      <c r="AN270" s="36">
        <v>744</v>
      </c>
      <c r="AO270" s="36">
        <v>251</v>
      </c>
      <c r="AP270" s="28">
        <v>0</v>
      </c>
      <c r="AQ270" s="34"/>
      <c r="AR270" s="34"/>
      <c r="AS270" s="39">
        <v>4734</v>
      </c>
      <c r="AT270" s="34"/>
      <c r="AU270" s="34"/>
      <c r="AV270" s="36">
        <v>0</v>
      </c>
      <c r="AW270" s="36"/>
      <c r="AX270" s="36"/>
      <c r="AY270" s="36">
        <v>1</v>
      </c>
      <c r="AZ270" s="36" t="s">
        <v>415</v>
      </c>
      <c r="BA270" s="36">
        <v>1</v>
      </c>
      <c r="BB270" s="36">
        <v>29</v>
      </c>
      <c r="BC270" s="38"/>
      <c r="BD270" s="38"/>
      <c r="BE270" s="38"/>
      <c r="BF270" s="38"/>
    </row>
    <row r="271" spans="2:58" ht="12.75">
      <c r="B271" s="29">
        <v>46111</v>
      </c>
      <c r="C271" s="29">
        <v>9</v>
      </c>
      <c r="D271" s="31" t="s">
        <v>416</v>
      </c>
      <c r="E271" s="31" t="s">
        <v>354</v>
      </c>
      <c r="F271" s="32">
        <v>0</v>
      </c>
      <c r="G271" s="32">
        <v>0</v>
      </c>
      <c r="H271" s="28">
        <v>0</v>
      </c>
      <c r="I271" s="32">
        <v>0</v>
      </c>
      <c r="J271" s="33">
        <v>569.05</v>
      </c>
      <c r="K271" s="34">
        <v>2833</v>
      </c>
      <c r="L271" s="34">
        <v>2675</v>
      </c>
      <c r="M271" s="34">
        <v>866</v>
      </c>
      <c r="N271" s="34">
        <v>1069</v>
      </c>
      <c r="O271" s="40">
        <v>1.8</v>
      </c>
      <c r="P271" s="29">
        <v>2.3</v>
      </c>
      <c r="Q271" s="47">
        <v>16208</v>
      </c>
      <c r="R271" s="48">
        <v>27843</v>
      </c>
      <c r="S271" s="36">
        <v>644</v>
      </c>
      <c r="T271" s="36">
        <v>868</v>
      </c>
      <c r="U271" s="36">
        <v>16</v>
      </c>
      <c r="V271" s="36">
        <v>0</v>
      </c>
      <c r="W271" s="36">
        <v>0</v>
      </c>
      <c r="X271" s="36">
        <v>0</v>
      </c>
      <c r="Y271" s="36">
        <v>30</v>
      </c>
      <c r="Z271" s="36">
        <v>71</v>
      </c>
      <c r="AA271" s="36">
        <v>156</v>
      </c>
      <c r="AB271" s="36">
        <v>0</v>
      </c>
      <c r="AC271" s="36">
        <v>33</v>
      </c>
      <c r="AD271" s="36">
        <v>55</v>
      </c>
      <c r="AE271" s="36">
        <v>31</v>
      </c>
      <c r="AF271" s="36">
        <v>0</v>
      </c>
      <c r="AG271" s="36">
        <v>119</v>
      </c>
      <c r="AH271" s="36">
        <v>192</v>
      </c>
      <c r="AI271" s="36">
        <v>64</v>
      </c>
      <c r="AJ271" s="36">
        <v>59</v>
      </c>
      <c r="AK271" s="36">
        <v>195</v>
      </c>
      <c r="AL271" s="36">
        <v>208</v>
      </c>
      <c r="AM271" s="36">
        <v>222</v>
      </c>
      <c r="AN271" s="36">
        <v>201</v>
      </c>
      <c r="AO271" s="36">
        <v>59</v>
      </c>
      <c r="AP271" s="28">
        <v>0</v>
      </c>
      <c r="AQ271" s="34"/>
      <c r="AR271" s="34"/>
      <c r="AS271" s="37">
        <v>1220</v>
      </c>
      <c r="AT271" s="34"/>
      <c r="AU271" s="34"/>
      <c r="AV271" s="36">
        <v>0</v>
      </c>
      <c r="AW271" s="36"/>
      <c r="AX271" s="36"/>
      <c r="AY271" s="36"/>
      <c r="AZ271" s="36"/>
      <c r="BA271" s="36">
        <v>0</v>
      </c>
      <c r="BB271" s="36"/>
      <c r="BC271" s="38"/>
      <c r="BD271" s="38"/>
      <c r="BE271" s="38"/>
      <c r="BF271" s="38"/>
    </row>
    <row r="272" spans="2:58" ht="12.75">
      <c r="B272" s="29">
        <v>46113</v>
      </c>
      <c r="C272" s="29">
        <v>7</v>
      </c>
      <c r="D272" s="31" t="s">
        <v>417</v>
      </c>
      <c r="E272" s="31" t="s">
        <v>354</v>
      </c>
      <c r="F272" s="32">
        <v>0</v>
      </c>
      <c r="G272" s="32">
        <v>1</v>
      </c>
      <c r="H272" s="28">
        <v>1</v>
      </c>
      <c r="I272" s="32">
        <v>1</v>
      </c>
      <c r="J272" s="33">
        <v>2093.95</v>
      </c>
      <c r="K272" s="34">
        <v>9902</v>
      </c>
      <c r="L272" s="34">
        <v>12466</v>
      </c>
      <c r="M272" s="34">
        <v>2154</v>
      </c>
      <c r="N272" s="34">
        <v>3586</v>
      </c>
      <c r="O272" s="40">
        <v>14.5</v>
      </c>
      <c r="P272" s="29">
        <v>10</v>
      </c>
      <c r="Q272" s="47">
        <v>6736</v>
      </c>
      <c r="R272" s="48">
        <v>11921</v>
      </c>
      <c r="S272" s="36">
        <v>1333</v>
      </c>
      <c r="T272" s="36">
        <v>2618</v>
      </c>
      <c r="U272" s="36">
        <v>0</v>
      </c>
      <c r="V272" s="36">
        <v>0</v>
      </c>
      <c r="W272" s="36">
        <v>0</v>
      </c>
      <c r="X272" s="36">
        <v>0</v>
      </c>
      <c r="Y272" s="36">
        <v>109</v>
      </c>
      <c r="Z272" s="36">
        <v>157</v>
      </c>
      <c r="AA272" s="36">
        <v>0</v>
      </c>
      <c r="AB272" s="36">
        <v>0</v>
      </c>
      <c r="AC272" s="36">
        <v>42</v>
      </c>
      <c r="AD272" s="36">
        <v>16</v>
      </c>
      <c r="AE272" s="36">
        <v>0</v>
      </c>
      <c r="AF272" s="36">
        <v>0</v>
      </c>
      <c r="AG272" s="36">
        <v>183</v>
      </c>
      <c r="AH272" s="36">
        <v>307</v>
      </c>
      <c r="AI272" s="36">
        <v>0</v>
      </c>
      <c r="AJ272" s="36">
        <v>0</v>
      </c>
      <c r="AK272" s="36">
        <v>975</v>
      </c>
      <c r="AL272" s="36">
        <v>1925</v>
      </c>
      <c r="AM272" s="36">
        <v>821</v>
      </c>
      <c r="AN272" s="36">
        <v>968</v>
      </c>
      <c r="AO272" s="36">
        <v>54</v>
      </c>
      <c r="AP272" s="28">
        <v>1</v>
      </c>
      <c r="AQ272" s="34"/>
      <c r="AR272" s="34"/>
      <c r="AS272" s="37">
        <v>3123</v>
      </c>
      <c r="AT272" s="34"/>
      <c r="AU272" s="34"/>
      <c r="AV272" s="36">
        <v>1</v>
      </c>
      <c r="AW272" s="36" t="s">
        <v>394</v>
      </c>
      <c r="AX272" s="36">
        <v>11797</v>
      </c>
      <c r="AY272" s="36">
        <v>1</v>
      </c>
      <c r="AZ272" s="36" t="s">
        <v>418</v>
      </c>
      <c r="BA272" s="36">
        <v>0</v>
      </c>
      <c r="BB272" s="36"/>
      <c r="BC272" s="38"/>
      <c r="BD272" s="38"/>
      <c r="BE272" s="38"/>
      <c r="BF272" s="38"/>
    </row>
    <row r="273" spans="2:58" ht="12.75">
      <c r="B273" s="29">
        <v>46115</v>
      </c>
      <c r="C273" s="29">
        <v>7</v>
      </c>
      <c r="D273" s="31" t="s">
        <v>419</v>
      </c>
      <c r="E273" s="31" t="s">
        <v>354</v>
      </c>
      <c r="F273" s="32">
        <v>0</v>
      </c>
      <c r="G273" s="32">
        <v>0</v>
      </c>
      <c r="H273" s="28">
        <v>2</v>
      </c>
      <c r="I273" s="32">
        <v>0</v>
      </c>
      <c r="J273" s="33">
        <v>1503.99</v>
      </c>
      <c r="K273" s="34">
        <v>7981</v>
      </c>
      <c r="L273" s="34">
        <v>7454</v>
      </c>
      <c r="M273" s="34">
        <v>3187</v>
      </c>
      <c r="N273" s="34">
        <v>3405</v>
      </c>
      <c r="O273" s="40">
        <v>2.7</v>
      </c>
      <c r="P273" s="29">
        <v>2.7</v>
      </c>
      <c r="Q273" s="47">
        <v>19947</v>
      </c>
      <c r="R273" s="48">
        <v>29971</v>
      </c>
      <c r="S273" s="36">
        <v>2026</v>
      </c>
      <c r="T273" s="36">
        <v>2321</v>
      </c>
      <c r="U273" s="36">
        <v>76</v>
      </c>
      <c r="V273" s="36">
        <v>91</v>
      </c>
      <c r="W273" s="36">
        <v>0</v>
      </c>
      <c r="X273" s="36">
        <v>0</v>
      </c>
      <c r="Y273" s="36">
        <v>145</v>
      </c>
      <c r="Z273" s="36">
        <v>179</v>
      </c>
      <c r="AA273" s="36">
        <v>57</v>
      </c>
      <c r="AB273" s="36">
        <v>42</v>
      </c>
      <c r="AC273" s="36">
        <v>146</v>
      </c>
      <c r="AD273" s="36">
        <v>145</v>
      </c>
      <c r="AE273" s="36">
        <v>290</v>
      </c>
      <c r="AF273" s="36">
        <v>246</v>
      </c>
      <c r="AG273" s="36">
        <v>509</v>
      </c>
      <c r="AH273" s="36">
        <v>580</v>
      </c>
      <c r="AI273" s="36">
        <v>191</v>
      </c>
      <c r="AJ273" s="36">
        <v>259</v>
      </c>
      <c r="AK273" s="36">
        <v>609</v>
      </c>
      <c r="AL273" s="36">
        <v>774</v>
      </c>
      <c r="AM273" s="36">
        <v>1161</v>
      </c>
      <c r="AN273" s="36">
        <v>1084</v>
      </c>
      <c r="AO273" s="36">
        <v>181</v>
      </c>
      <c r="AP273" s="28">
        <v>0</v>
      </c>
      <c r="AQ273" s="34"/>
      <c r="AR273" s="34"/>
      <c r="AS273" s="39">
        <v>3352</v>
      </c>
      <c r="AT273" s="34"/>
      <c r="AU273" s="34"/>
      <c r="AV273" s="36">
        <v>0</v>
      </c>
      <c r="AW273" s="36"/>
      <c r="AX273" s="36"/>
      <c r="AY273" s="36"/>
      <c r="AZ273" s="36"/>
      <c r="BA273" s="36">
        <v>0</v>
      </c>
      <c r="BB273" s="36"/>
      <c r="BC273" s="38"/>
      <c r="BD273" s="38"/>
      <c r="BE273" s="38"/>
      <c r="BF273" s="38"/>
    </row>
    <row r="274" spans="2:58" ht="12.75">
      <c r="B274" s="29">
        <v>46117</v>
      </c>
      <c r="C274" s="29">
        <v>9</v>
      </c>
      <c r="D274" s="31" t="s">
        <v>420</v>
      </c>
      <c r="E274" s="31" t="s">
        <v>354</v>
      </c>
      <c r="F274" s="32">
        <v>0</v>
      </c>
      <c r="G274" s="32">
        <v>1</v>
      </c>
      <c r="H274" s="28">
        <v>1</v>
      </c>
      <c r="I274" s="32">
        <v>0</v>
      </c>
      <c r="J274" s="33">
        <v>1443.37</v>
      </c>
      <c r="K274" s="34">
        <v>2453</v>
      </c>
      <c r="L274" s="34">
        <v>2772</v>
      </c>
      <c r="M274" s="34">
        <v>1044</v>
      </c>
      <c r="N274" s="34">
        <v>1456</v>
      </c>
      <c r="O274" s="40">
        <v>4.6</v>
      </c>
      <c r="P274" s="29">
        <v>1.9</v>
      </c>
      <c r="Q274" s="47">
        <v>14259</v>
      </c>
      <c r="R274" s="48">
        <v>25536</v>
      </c>
      <c r="S274" s="36">
        <v>697</v>
      </c>
      <c r="T274" s="36">
        <v>1276</v>
      </c>
      <c r="U274" s="36">
        <v>0</v>
      </c>
      <c r="V274" s="36">
        <v>0</v>
      </c>
      <c r="W274" s="36">
        <v>0</v>
      </c>
      <c r="X274" s="36">
        <v>0</v>
      </c>
      <c r="Y274" s="36">
        <v>126</v>
      </c>
      <c r="Z274" s="36">
        <v>449</v>
      </c>
      <c r="AA274" s="36">
        <v>0</v>
      </c>
      <c r="AB274" s="36">
        <v>10</v>
      </c>
      <c r="AC274" s="36">
        <v>64</v>
      </c>
      <c r="AD274" s="36">
        <v>64</v>
      </c>
      <c r="AE274" s="36">
        <v>0</v>
      </c>
      <c r="AF274" s="36">
        <v>92</v>
      </c>
      <c r="AG274" s="36">
        <v>147</v>
      </c>
      <c r="AH274" s="36">
        <v>224</v>
      </c>
      <c r="AI274" s="36">
        <v>42</v>
      </c>
      <c r="AJ274" s="36">
        <v>0</v>
      </c>
      <c r="AK274" s="36">
        <v>191</v>
      </c>
      <c r="AL274" s="36">
        <v>278</v>
      </c>
      <c r="AM274" s="36">
        <v>347</v>
      </c>
      <c r="AN274" s="36">
        <v>180</v>
      </c>
      <c r="AO274" s="36">
        <v>88</v>
      </c>
      <c r="AP274" s="28">
        <v>0</v>
      </c>
      <c r="AQ274" s="34"/>
      <c r="AR274" s="34"/>
      <c r="AS274" s="37">
        <v>1277</v>
      </c>
      <c r="AT274" s="34"/>
      <c r="AU274" s="34"/>
      <c r="AV274" s="36">
        <v>1</v>
      </c>
      <c r="AW274" s="36" t="s">
        <v>401</v>
      </c>
      <c r="AX274" s="36">
        <v>223</v>
      </c>
      <c r="AY274" s="36"/>
      <c r="AZ274" s="36"/>
      <c r="BA274" s="36">
        <v>0</v>
      </c>
      <c r="BB274" s="36"/>
      <c r="BC274" s="38"/>
      <c r="BD274" s="38"/>
      <c r="BE274" s="38"/>
      <c r="BF274" s="38"/>
    </row>
    <row r="275" spans="2:58" ht="12.75">
      <c r="B275" s="29">
        <v>46119</v>
      </c>
      <c r="C275" s="29">
        <v>9</v>
      </c>
      <c r="D275" s="31" t="s">
        <v>421</v>
      </c>
      <c r="E275" s="31" t="s">
        <v>354</v>
      </c>
      <c r="F275" s="32">
        <v>0</v>
      </c>
      <c r="G275" s="32">
        <v>0</v>
      </c>
      <c r="H275" s="28">
        <v>0</v>
      </c>
      <c r="I275" s="32">
        <v>0</v>
      </c>
      <c r="J275" s="33">
        <v>1006.96</v>
      </c>
      <c r="K275" s="34">
        <v>1589</v>
      </c>
      <c r="L275" s="34">
        <v>1556</v>
      </c>
      <c r="M275" s="34">
        <v>609</v>
      </c>
      <c r="N275" s="34">
        <v>666</v>
      </c>
      <c r="O275" s="40">
        <v>2.4</v>
      </c>
      <c r="P275" s="29">
        <v>2.3</v>
      </c>
      <c r="Q275" s="47">
        <v>26548</v>
      </c>
      <c r="R275" s="48">
        <v>39683</v>
      </c>
      <c r="S275" s="36">
        <v>433</v>
      </c>
      <c r="T275" s="36">
        <v>524</v>
      </c>
      <c r="U275" s="36">
        <v>53</v>
      </c>
      <c r="V275" s="36">
        <v>0</v>
      </c>
      <c r="W275" s="36">
        <v>0</v>
      </c>
      <c r="X275" s="36">
        <v>0</v>
      </c>
      <c r="Y275" s="36">
        <v>27</v>
      </c>
      <c r="Z275" s="36">
        <v>32</v>
      </c>
      <c r="AA275" s="36">
        <v>0</v>
      </c>
      <c r="AB275" s="36">
        <v>0</v>
      </c>
      <c r="AC275" s="36">
        <v>20</v>
      </c>
      <c r="AD275" s="36">
        <v>0</v>
      </c>
      <c r="AE275" s="36">
        <v>20</v>
      </c>
      <c r="AF275" s="36">
        <v>28</v>
      </c>
      <c r="AG275" s="36">
        <v>150</v>
      </c>
      <c r="AH275" s="36">
        <v>185</v>
      </c>
      <c r="AI275" s="36">
        <v>62</v>
      </c>
      <c r="AJ275" s="36">
        <v>77</v>
      </c>
      <c r="AK275" s="36">
        <v>94</v>
      </c>
      <c r="AL275" s="36">
        <v>103</v>
      </c>
      <c r="AM275" s="36">
        <v>176</v>
      </c>
      <c r="AN275" s="36">
        <v>142</v>
      </c>
      <c r="AO275" s="36">
        <v>56</v>
      </c>
      <c r="AP275" s="28">
        <v>0</v>
      </c>
      <c r="AQ275" s="34"/>
      <c r="AR275" s="34"/>
      <c r="AS275" s="41">
        <v>844</v>
      </c>
      <c r="AT275" s="34"/>
      <c r="AU275" s="34"/>
      <c r="AV275" s="36">
        <v>0</v>
      </c>
      <c r="AW275" s="36"/>
      <c r="AX275" s="36"/>
      <c r="AY275" s="36"/>
      <c r="AZ275" s="36"/>
      <c r="BA275" s="36">
        <v>0</v>
      </c>
      <c r="BB275" s="36"/>
      <c r="BC275" s="38"/>
      <c r="BD275" s="38"/>
      <c r="BE275" s="38"/>
      <c r="BF275" s="38"/>
    </row>
    <row r="276" spans="2:58" ht="12.75">
      <c r="B276" s="29">
        <v>46121</v>
      </c>
      <c r="C276" s="29">
        <v>9</v>
      </c>
      <c r="D276" s="31" t="s">
        <v>198</v>
      </c>
      <c r="E276" s="31" t="s">
        <v>354</v>
      </c>
      <c r="F276" s="32">
        <v>0</v>
      </c>
      <c r="G276" s="32">
        <v>1</v>
      </c>
      <c r="H276" s="28">
        <v>1</v>
      </c>
      <c r="I276" s="32">
        <v>0</v>
      </c>
      <c r="J276" s="33">
        <v>1388.22</v>
      </c>
      <c r="K276" s="34">
        <v>8352</v>
      </c>
      <c r="L276" s="34">
        <v>9050</v>
      </c>
      <c r="M276" s="34">
        <v>2048</v>
      </c>
      <c r="N276" s="34">
        <v>2963</v>
      </c>
      <c r="O276" s="40">
        <v>10.7</v>
      </c>
      <c r="P276" s="29">
        <v>5.8</v>
      </c>
      <c r="Q276" s="47">
        <v>7169</v>
      </c>
      <c r="R276" s="48">
        <v>12542</v>
      </c>
      <c r="S276" s="36">
        <v>1250</v>
      </c>
      <c r="T276" s="36">
        <v>2019</v>
      </c>
      <c r="U276" s="36">
        <v>0</v>
      </c>
      <c r="V276" s="36">
        <v>0</v>
      </c>
      <c r="W276" s="36">
        <v>0</v>
      </c>
      <c r="X276" s="36">
        <v>0</v>
      </c>
      <c r="Y276" s="36">
        <v>159</v>
      </c>
      <c r="Z276" s="36">
        <v>33</v>
      </c>
      <c r="AA276" s="36">
        <v>16</v>
      </c>
      <c r="AB276" s="36">
        <v>0</v>
      </c>
      <c r="AC276" s="36">
        <v>30</v>
      </c>
      <c r="AD276" s="36">
        <v>59</v>
      </c>
      <c r="AE276" s="36">
        <v>28</v>
      </c>
      <c r="AF276" s="36">
        <v>0</v>
      </c>
      <c r="AG276" s="36">
        <v>195</v>
      </c>
      <c r="AH276" s="36">
        <v>226</v>
      </c>
      <c r="AI276" s="36">
        <v>0</v>
      </c>
      <c r="AJ276" s="36">
        <v>0</v>
      </c>
      <c r="AK276" s="36">
        <v>792</v>
      </c>
      <c r="AL276" s="36">
        <v>1437</v>
      </c>
      <c r="AM276" s="36">
        <v>798</v>
      </c>
      <c r="AN276" s="36">
        <v>944</v>
      </c>
      <c r="AO276" s="36">
        <v>64</v>
      </c>
      <c r="AP276" s="28">
        <v>0</v>
      </c>
      <c r="AQ276" s="34"/>
      <c r="AR276" s="34"/>
      <c r="AS276" s="39">
        <v>2766</v>
      </c>
      <c r="AT276" s="34"/>
      <c r="AU276" s="34"/>
      <c r="AV276" s="36">
        <v>1</v>
      </c>
      <c r="AW276" s="36" t="s">
        <v>422</v>
      </c>
      <c r="AX276" s="36">
        <v>7961</v>
      </c>
      <c r="AY276" s="36"/>
      <c r="AZ276" s="36"/>
      <c r="BA276" s="36">
        <v>0</v>
      </c>
      <c r="BB276" s="36"/>
      <c r="BC276" s="38"/>
      <c r="BD276" s="38"/>
      <c r="BE276" s="38"/>
      <c r="BF276" s="38"/>
    </row>
    <row r="277" spans="2:58" ht="12.75">
      <c r="B277" s="29">
        <v>46123</v>
      </c>
      <c r="C277" s="29">
        <v>7</v>
      </c>
      <c r="D277" s="31" t="s">
        <v>423</v>
      </c>
      <c r="E277" s="31" t="s">
        <v>354</v>
      </c>
      <c r="F277" s="32">
        <v>0</v>
      </c>
      <c r="G277" s="32">
        <v>2</v>
      </c>
      <c r="H277" s="28">
        <v>2</v>
      </c>
      <c r="I277" s="32">
        <v>0</v>
      </c>
      <c r="J277" s="33">
        <v>1613.64</v>
      </c>
      <c r="K277" s="34">
        <v>6924</v>
      </c>
      <c r="L277" s="34">
        <v>6430</v>
      </c>
      <c r="M277" s="34">
        <v>2975</v>
      </c>
      <c r="N277" s="34">
        <v>3483</v>
      </c>
      <c r="O277" s="40">
        <v>3</v>
      </c>
      <c r="P277" s="29">
        <v>2.5</v>
      </c>
      <c r="Q277" s="47">
        <v>15934</v>
      </c>
      <c r="R277" s="48">
        <v>21874</v>
      </c>
      <c r="S277" s="36">
        <v>2452</v>
      </c>
      <c r="T277" s="36">
        <v>2991</v>
      </c>
      <c r="U277" s="36">
        <v>0</v>
      </c>
      <c r="V277" s="36">
        <v>0</v>
      </c>
      <c r="W277" s="36">
        <v>0</v>
      </c>
      <c r="X277" s="36">
        <v>0</v>
      </c>
      <c r="Y277" s="36">
        <v>147</v>
      </c>
      <c r="Z277" s="36">
        <v>0</v>
      </c>
      <c r="AA277" s="36">
        <v>0</v>
      </c>
      <c r="AB277" s="36">
        <v>58</v>
      </c>
      <c r="AC277" s="36">
        <v>152</v>
      </c>
      <c r="AD277" s="36">
        <v>205</v>
      </c>
      <c r="AE277" s="36">
        <v>240</v>
      </c>
      <c r="AF277" s="36">
        <v>246</v>
      </c>
      <c r="AG277" s="36">
        <v>739</v>
      </c>
      <c r="AH277" s="36">
        <v>727</v>
      </c>
      <c r="AI277" s="36">
        <v>206</v>
      </c>
      <c r="AJ277" s="36">
        <v>243</v>
      </c>
      <c r="AK277" s="36">
        <v>862</v>
      </c>
      <c r="AL277" s="36">
        <v>1232</v>
      </c>
      <c r="AM277" s="36">
        <v>523</v>
      </c>
      <c r="AN277" s="36">
        <v>492</v>
      </c>
      <c r="AO277" s="36">
        <v>223</v>
      </c>
      <c r="AP277" s="28">
        <v>0</v>
      </c>
      <c r="AQ277" s="34"/>
      <c r="AR277" s="34"/>
      <c r="AS277" s="39">
        <v>3036</v>
      </c>
      <c r="AT277" s="34"/>
      <c r="AU277" s="34"/>
      <c r="AV277" s="36">
        <v>0</v>
      </c>
      <c r="AW277" s="36"/>
      <c r="AX277" s="36"/>
      <c r="AY277" s="36"/>
      <c r="AZ277" s="36"/>
      <c r="BA277" s="36">
        <v>0</v>
      </c>
      <c r="BB277" s="36"/>
      <c r="BC277" s="38"/>
      <c r="BD277" s="38"/>
      <c r="BE277" s="38"/>
      <c r="BF277" s="38"/>
    </row>
    <row r="278" spans="2:58" ht="12.75">
      <c r="B278" s="29">
        <v>46125</v>
      </c>
      <c r="C278" s="29">
        <v>8</v>
      </c>
      <c r="D278" s="31" t="s">
        <v>424</v>
      </c>
      <c r="E278" s="31" t="s">
        <v>354</v>
      </c>
      <c r="F278" s="32">
        <v>0</v>
      </c>
      <c r="G278" s="32">
        <v>0</v>
      </c>
      <c r="H278" s="28">
        <v>0</v>
      </c>
      <c r="I278" s="32">
        <v>1</v>
      </c>
      <c r="J278" s="33">
        <v>616.88</v>
      </c>
      <c r="K278" s="34">
        <v>8576</v>
      </c>
      <c r="L278" s="34">
        <v>8849</v>
      </c>
      <c r="M278" s="34">
        <v>2854</v>
      </c>
      <c r="N278" s="34">
        <v>3462</v>
      </c>
      <c r="O278" s="40">
        <v>2.4</v>
      </c>
      <c r="P278" s="29">
        <v>2.2</v>
      </c>
      <c r="Q278" s="47">
        <v>16007</v>
      </c>
      <c r="R278" s="48">
        <v>24196</v>
      </c>
      <c r="S278" s="36">
        <v>2289</v>
      </c>
      <c r="T278" s="36">
        <v>2913</v>
      </c>
      <c r="U278" s="36">
        <v>93</v>
      </c>
      <c r="V278" s="36">
        <v>0</v>
      </c>
      <c r="W278" s="36">
        <v>0</v>
      </c>
      <c r="X278" s="36">
        <v>0</v>
      </c>
      <c r="Y278" s="36">
        <v>182</v>
      </c>
      <c r="Z278" s="36">
        <v>299</v>
      </c>
      <c r="AA278" s="36">
        <v>86</v>
      </c>
      <c r="AB278" s="36">
        <v>210</v>
      </c>
      <c r="AC278" s="36">
        <v>188</v>
      </c>
      <c r="AD278" s="36">
        <v>223</v>
      </c>
      <c r="AE278" s="36">
        <v>177</v>
      </c>
      <c r="AF278" s="36">
        <v>134</v>
      </c>
      <c r="AG278" s="36">
        <v>518</v>
      </c>
      <c r="AH278" s="36">
        <v>625</v>
      </c>
      <c r="AI278" s="36">
        <v>229</v>
      </c>
      <c r="AJ278" s="36">
        <v>305</v>
      </c>
      <c r="AK278" s="36">
        <v>816</v>
      </c>
      <c r="AL278" s="36">
        <v>997</v>
      </c>
      <c r="AM278" s="36">
        <v>565</v>
      </c>
      <c r="AN278" s="36">
        <v>549</v>
      </c>
      <c r="AO278" s="36">
        <v>274</v>
      </c>
      <c r="AP278" s="28">
        <v>0</v>
      </c>
      <c r="AQ278" s="34"/>
      <c r="AR278" s="34"/>
      <c r="AS278" s="37">
        <v>3852</v>
      </c>
      <c r="AT278" s="34"/>
      <c r="AU278" s="34"/>
      <c r="AV278" s="36">
        <v>0</v>
      </c>
      <c r="AW278" s="36"/>
      <c r="AX278" s="36"/>
      <c r="AY278" s="36"/>
      <c r="AZ278" s="36"/>
      <c r="BA278" s="36">
        <v>0</v>
      </c>
      <c r="BB278" s="36"/>
      <c r="BC278" s="38"/>
      <c r="BD278" s="38"/>
      <c r="BE278" s="38"/>
      <c r="BF278" s="38"/>
    </row>
    <row r="279" spans="2:58" ht="12.75">
      <c r="B279" s="29">
        <v>46127</v>
      </c>
      <c r="C279" s="29">
        <v>8</v>
      </c>
      <c r="D279" s="31" t="s">
        <v>425</v>
      </c>
      <c r="E279" s="31" t="s">
        <v>354</v>
      </c>
      <c r="F279" s="32">
        <v>0</v>
      </c>
      <c r="G279" s="32">
        <v>1</v>
      </c>
      <c r="H279" s="28">
        <v>1</v>
      </c>
      <c r="I279" s="32">
        <v>0</v>
      </c>
      <c r="J279" s="33">
        <v>460.4</v>
      </c>
      <c r="K279" s="34">
        <v>10189</v>
      </c>
      <c r="L279" s="34">
        <v>12584</v>
      </c>
      <c r="M279" s="34">
        <v>4720</v>
      </c>
      <c r="N279" s="34">
        <v>12186</v>
      </c>
      <c r="O279" s="40">
        <v>7.8</v>
      </c>
      <c r="P279" s="29">
        <v>2.6</v>
      </c>
      <c r="Q279" s="47">
        <v>16978</v>
      </c>
      <c r="R279" s="48">
        <v>35295</v>
      </c>
      <c r="S279" s="36">
        <v>4046</v>
      </c>
      <c r="T279" s="36">
        <v>11442</v>
      </c>
      <c r="U279" s="36">
        <v>61</v>
      </c>
      <c r="V279" s="36">
        <v>0</v>
      </c>
      <c r="W279" s="36">
        <v>0</v>
      </c>
      <c r="X279" s="36">
        <v>0</v>
      </c>
      <c r="Y279" s="36">
        <v>232</v>
      </c>
      <c r="Z279" s="36">
        <v>422</v>
      </c>
      <c r="AA279" s="36">
        <v>1439</v>
      </c>
      <c r="AB279" s="36">
        <v>6886</v>
      </c>
      <c r="AC279" s="36">
        <v>372</v>
      </c>
      <c r="AD279" s="36">
        <v>0</v>
      </c>
      <c r="AE279" s="36">
        <v>238</v>
      </c>
      <c r="AF279" s="36">
        <v>274</v>
      </c>
      <c r="AG279" s="36">
        <v>514</v>
      </c>
      <c r="AH279" s="36">
        <v>1081</v>
      </c>
      <c r="AI279" s="36">
        <v>281</v>
      </c>
      <c r="AJ279" s="36">
        <v>535</v>
      </c>
      <c r="AK279" s="36">
        <v>906</v>
      </c>
      <c r="AL279" s="36">
        <v>1902</v>
      </c>
      <c r="AM279" s="36">
        <v>674</v>
      </c>
      <c r="AN279" s="36">
        <v>744</v>
      </c>
      <c r="AO279" s="36">
        <v>400</v>
      </c>
      <c r="AP279" s="28">
        <v>6</v>
      </c>
      <c r="AQ279" s="34"/>
      <c r="AR279" s="34"/>
      <c r="AS279" s="37">
        <v>5345</v>
      </c>
      <c r="AT279" s="34"/>
      <c r="AU279" s="34"/>
      <c r="AV279" s="36">
        <v>0</v>
      </c>
      <c r="AW279" s="36"/>
      <c r="AX279" s="36"/>
      <c r="AY279" s="36"/>
      <c r="AZ279" s="36"/>
      <c r="BA279" s="36">
        <v>1</v>
      </c>
      <c r="BB279" s="36">
        <v>29</v>
      </c>
      <c r="BC279" s="38"/>
      <c r="BD279" s="38"/>
      <c r="BE279" s="38"/>
      <c r="BF279" s="38"/>
    </row>
    <row r="280" spans="2:58" ht="12.75">
      <c r="B280" s="29">
        <v>46129</v>
      </c>
      <c r="C280" s="29">
        <v>7</v>
      </c>
      <c r="D280" s="31" t="s">
        <v>426</v>
      </c>
      <c r="E280" s="31" t="s">
        <v>354</v>
      </c>
      <c r="F280" s="32">
        <v>0</v>
      </c>
      <c r="G280" s="32">
        <v>0</v>
      </c>
      <c r="H280" s="28">
        <v>0</v>
      </c>
      <c r="I280" s="32">
        <v>0</v>
      </c>
      <c r="J280" s="33">
        <v>707.84</v>
      </c>
      <c r="K280" s="34">
        <v>6087</v>
      </c>
      <c r="L280" s="34">
        <v>5974</v>
      </c>
      <c r="M280" s="34">
        <v>3060</v>
      </c>
      <c r="N280" s="34">
        <v>3565</v>
      </c>
      <c r="O280" s="40">
        <v>3.3</v>
      </c>
      <c r="P280" s="29">
        <v>2.9</v>
      </c>
      <c r="Q280" s="47">
        <v>15813</v>
      </c>
      <c r="R280" s="48">
        <v>23994</v>
      </c>
      <c r="S280" s="36">
        <v>2579</v>
      </c>
      <c r="T280" s="36">
        <v>3075</v>
      </c>
      <c r="U280" s="36">
        <v>48</v>
      </c>
      <c r="V280" s="36">
        <v>0</v>
      </c>
      <c r="W280" s="36">
        <v>17</v>
      </c>
      <c r="X280" s="36">
        <v>0</v>
      </c>
      <c r="Y280" s="36">
        <v>108</v>
      </c>
      <c r="Z280" s="36">
        <v>172</v>
      </c>
      <c r="AA280" s="36">
        <v>91</v>
      </c>
      <c r="AB280" s="36">
        <v>83</v>
      </c>
      <c r="AC280" s="36">
        <v>202</v>
      </c>
      <c r="AD280" s="36">
        <v>227</v>
      </c>
      <c r="AE280" s="36">
        <v>182</v>
      </c>
      <c r="AF280" s="36">
        <v>168</v>
      </c>
      <c r="AG280" s="36">
        <v>755</v>
      </c>
      <c r="AH280" s="36">
        <v>799</v>
      </c>
      <c r="AI280" s="36">
        <v>194</v>
      </c>
      <c r="AJ280" s="36">
        <v>220</v>
      </c>
      <c r="AK280" s="36">
        <v>982</v>
      </c>
      <c r="AL280" s="36">
        <v>1304</v>
      </c>
      <c r="AM280" s="36">
        <v>481</v>
      </c>
      <c r="AN280" s="36">
        <v>490</v>
      </c>
      <c r="AO280" s="36">
        <v>240</v>
      </c>
      <c r="AP280" s="28">
        <v>0</v>
      </c>
      <c r="AQ280" s="34"/>
      <c r="AR280" s="34"/>
      <c r="AS280" s="37">
        <v>3144</v>
      </c>
      <c r="AT280" s="34"/>
      <c r="AU280" s="34"/>
      <c r="AV280" s="36">
        <v>0</v>
      </c>
      <c r="AW280" s="36"/>
      <c r="AX280" s="36"/>
      <c r="AY280" s="36">
        <v>1</v>
      </c>
      <c r="AZ280" s="36" t="s">
        <v>427</v>
      </c>
      <c r="BA280" s="36">
        <v>0</v>
      </c>
      <c r="BB280" s="36"/>
      <c r="BC280" s="38"/>
      <c r="BD280" s="38"/>
      <c r="BE280" s="38"/>
      <c r="BF280" s="38"/>
    </row>
    <row r="281" spans="2:58" ht="12.75">
      <c r="B281" s="29">
        <v>46135</v>
      </c>
      <c r="C281" s="29">
        <v>7</v>
      </c>
      <c r="D281" s="31" t="s">
        <v>428</v>
      </c>
      <c r="E281" s="31" t="s">
        <v>354</v>
      </c>
      <c r="F281" s="32">
        <v>0</v>
      </c>
      <c r="G281" s="32">
        <v>0</v>
      </c>
      <c r="H281" s="28">
        <v>0</v>
      </c>
      <c r="I281" s="32">
        <v>0</v>
      </c>
      <c r="J281" s="33">
        <v>521.62</v>
      </c>
      <c r="K281" s="34">
        <v>19252</v>
      </c>
      <c r="L281" s="34">
        <v>21652</v>
      </c>
      <c r="M281" s="34">
        <v>11797</v>
      </c>
      <c r="N281" s="34">
        <v>15020</v>
      </c>
      <c r="O281" s="40">
        <v>2.1</v>
      </c>
      <c r="P281" s="29">
        <v>1.8</v>
      </c>
      <c r="Q281" s="47">
        <v>15879</v>
      </c>
      <c r="R281" s="48">
        <v>25085</v>
      </c>
      <c r="S281" s="36">
        <v>10032</v>
      </c>
      <c r="T281" s="36">
        <v>13151</v>
      </c>
      <c r="U281" s="36">
        <v>113</v>
      </c>
      <c r="V281" s="36">
        <v>0</v>
      </c>
      <c r="W281" s="36">
        <v>0</v>
      </c>
      <c r="X281" s="36">
        <v>0</v>
      </c>
      <c r="Y281" s="36">
        <v>441</v>
      </c>
      <c r="Z281" s="36">
        <v>644</v>
      </c>
      <c r="AA281" s="36">
        <v>2159</v>
      </c>
      <c r="AB281" s="36">
        <v>2803</v>
      </c>
      <c r="AC281" s="36">
        <v>365</v>
      </c>
      <c r="AD281" s="36">
        <v>459</v>
      </c>
      <c r="AE281" s="36">
        <v>556</v>
      </c>
      <c r="AF281" s="36">
        <v>549</v>
      </c>
      <c r="AG281" s="36">
        <v>2665</v>
      </c>
      <c r="AH281" s="36">
        <v>3262</v>
      </c>
      <c r="AI281" s="36">
        <v>646</v>
      </c>
      <c r="AJ281" s="36">
        <v>1170</v>
      </c>
      <c r="AK281" s="36">
        <v>3084</v>
      </c>
      <c r="AL281" s="36">
        <v>4102</v>
      </c>
      <c r="AM281" s="36">
        <v>1765</v>
      </c>
      <c r="AN281" s="36">
        <v>1869</v>
      </c>
      <c r="AO281" s="36">
        <v>689</v>
      </c>
      <c r="AP281" s="28">
        <v>6</v>
      </c>
      <c r="AQ281" s="34">
        <v>1</v>
      </c>
      <c r="AR281" s="34">
        <v>13528</v>
      </c>
      <c r="AS281" s="39">
        <v>8840</v>
      </c>
      <c r="AT281" s="34"/>
      <c r="AU281" s="34"/>
      <c r="AV281" s="36">
        <v>0</v>
      </c>
      <c r="AW281" s="36"/>
      <c r="AX281" s="36"/>
      <c r="AY281" s="36"/>
      <c r="AZ281" s="36"/>
      <c r="BA281" s="36">
        <v>0</v>
      </c>
      <c r="BB281" s="36"/>
      <c r="BC281" s="38"/>
      <c r="BD281" s="38"/>
      <c r="BE281" s="38" t="s">
        <v>522</v>
      </c>
      <c r="BF281" s="38">
        <v>1</v>
      </c>
    </row>
    <row r="282" spans="2:58" ht="12.75">
      <c r="B282" s="29">
        <v>46137</v>
      </c>
      <c r="C282" s="29">
        <v>9</v>
      </c>
      <c r="D282" s="31" t="s">
        <v>429</v>
      </c>
      <c r="E282" s="31" t="s">
        <v>354</v>
      </c>
      <c r="F282" s="32">
        <v>0</v>
      </c>
      <c r="G282" s="32">
        <v>0</v>
      </c>
      <c r="H282" s="28">
        <v>2</v>
      </c>
      <c r="I282" s="32">
        <v>1</v>
      </c>
      <c r="J282" s="33">
        <v>1962.49</v>
      </c>
      <c r="K282" s="34">
        <v>2220</v>
      </c>
      <c r="L282" s="34">
        <v>2519</v>
      </c>
      <c r="M282" s="34">
        <v>293</v>
      </c>
      <c r="N282" s="34">
        <v>335</v>
      </c>
      <c r="O282" s="40">
        <v>8.5</v>
      </c>
      <c r="P282" s="29">
        <v>11.9</v>
      </c>
      <c r="Q282" s="47">
        <v>8671</v>
      </c>
      <c r="R282" s="48">
        <v>9183</v>
      </c>
      <c r="S282" s="36">
        <v>167</v>
      </c>
      <c r="T282" s="36">
        <v>201</v>
      </c>
      <c r="U282" s="36">
        <v>24</v>
      </c>
      <c r="V282" s="36">
        <v>0</v>
      </c>
      <c r="W282" s="36">
        <v>0</v>
      </c>
      <c r="X282" s="36">
        <v>0</v>
      </c>
      <c r="Y282" s="36">
        <v>15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27</v>
      </c>
      <c r="AH282" s="36">
        <v>0</v>
      </c>
      <c r="AI282" s="36">
        <v>0</v>
      </c>
      <c r="AJ282" s="36">
        <v>33</v>
      </c>
      <c r="AK282" s="36">
        <v>56</v>
      </c>
      <c r="AL282" s="36">
        <v>0</v>
      </c>
      <c r="AM282" s="36">
        <v>126</v>
      </c>
      <c r="AN282" s="36">
        <v>134</v>
      </c>
      <c r="AO282" s="36">
        <v>17</v>
      </c>
      <c r="AP282" s="28">
        <v>0</v>
      </c>
      <c r="AQ282" s="34"/>
      <c r="AR282" s="34"/>
      <c r="AS282" s="42">
        <v>879</v>
      </c>
      <c r="AT282" s="34"/>
      <c r="AU282" s="34"/>
      <c r="AV282" s="36">
        <v>1</v>
      </c>
      <c r="AW282" s="36" t="s">
        <v>379</v>
      </c>
      <c r="AX282" s="36">
        <v>1455</v>
      </c>
      <c r="AY282" s="36"/>
      <c r="AZ282" s="36"/>
      <c r="BA282" s="36">
        <v>0</v>
      </c>
      <c r="BB282" s="36"/>
      <c r="BC282" s="38"/>
      <c r="BD282" s="38"/>
      <c r="BE282" s="38"/>
      <c r="BF282" s="38"/>
    </row>
    <row r="283" spans="2:58" ht="12.75">
      <c r="B283" s="29">
        <v>55003</v>
      </c>
      <c r="C283" s="29">
        <v>7</v>
      </c>
      <c r="D283" s="31" t="s">
        <v>430</v>
      </c>
      <c r="E283" s="31" t="s">
        <v>431</v>
      </c>
      <c r="F283" s="32">
        <v>0</v>
      </c>
      <c r="G283" s="32">
        <v>0</v>
      </c>
      <c r="H283" s="28">
        <v>0</v>
      </c>
      <c r="I283" s="32">
        <v>0</v>
      </c>
      <c r="J283" s="33">
        <v>1043.91</v>
      </c>
      <c r="K283" s="34">
        <v>16307</v>
      </c>
      <c r="L283" s="34">
        <v>16866</v>
      </c>
      <c r="M283" s="34">
        <v>8827</v>
      </c>
      <c r="N283" s="34">
        <v>10621</v>
      </c>
      <c r="O283" s="28">
        <v>8</v>
      </c>
      <c r="P283" s="29">
        <v>7.4</v>
      </c>
      <c r="Q283" s="47">
        <v>13555</v>
      </c>
      <c r="R283" s="48">
        <v>21512</v>
      </c>
      <c r="S283" s="36">
        <v>7467</v>
      </c>
      <c r="T283" s="36">
        <v>9043</v>
      </c>
      <c r="U283" s="36">
        <v>50</v>
      </c>
      <c r="V283" s="36">
        <v>0</v>
      </c>
      <c r="W283" s="36">
        <v>0</v>
      </c>
      <c r="X283" s="36">
        <v>0</v>
      </c>
      <c r="Y283" s="36">
        <v>506</v>
      </c>
      <c r="Z283" s="36">
        <v>572</v>
      </c>
      <c r="AA283" s="36">
        <v>1659</v>
      </c>
      <c r="AB283" s="36">
        <v>1754</v>
      </c>
      <c r="AC283" s="36">
        <v>404</v>
      </c>
      <c r="AD283" s="36">
        <v>433</v>
      </c>
      <c r="AE283" s="36">
        <v>176</v>
      </c>
      <c r="AF283" s="36">
        <v>0</v>
      </c>
      <c r="AG283" s="36">
        <v>1529</v>
      </c>
      <c r="AH283" s="36">
        <v>0</v>
      </c>
      <c r="AI283" s="36">
        <v>351</v>
      </c>
      <c r="AJ283" s="36">
        <v>381</v>
      </c>
      <c r="AK283" s="36">
        <v>2788</v>
      </c>
      <c r="AL283" s="36">
        <v>3382</v>
      </c>
      <c r="AM283" s="36">
        <v>1360</v>
      </c>
      <c r="AN283" s="36">
        <v>1578</v>
      </c>
      <c r="AO283" s="36">
        <v>567</v>
      </c>
      <c r="AP283" s="28">
        <v>3</v>
      </c>
      <c r="AQ283" s="34">
        <v>1</v>
      </c>
      <c r="AR283" s="34">
        <v>8620</v>
      </c>
      <c r="AS283" s="37">
        <v>8883</v>
      </c>
      <c r="AT283" s="43"/>
      <c r="AU283" s="34"/>
      <c r="AV283" s="36">
        <v>1</v>
      </c>
      <c r="AW283" s="36" t="s">
        <v>432</v>
      </c>
      <c r="AX283" s="36">
        <v>1573</v>
      </c>
      <c r="AY283" s="36">
        <v>1</v>
      </c>
      <c r="AZ283" s="36" t="s">
        <v>433</v>
      </c>
      <c r="BA283" s="36">
        <v>0</v>
      </c>
      <c r="BB283" s="36"/>
      <c r="BC283" s="38"/>
      <c r="BD283" s="38"/>
      <c r="BE283" s="38" t="s">
        <v>523</v>
      </c>
      <c r="BF283" s="38">
        <v>1</v>
      </c>
    </row>
    <row r="284" spans="2:58" ht="12.75">
      <c r="B284" s="29">
        <v>55005</v>
      </c>
      <c r="C284" s="29">
        <v>7</v>
      </c>
      <c r="D284" s="31" t="s">
        <v>434</v>
      </c>
      <c r="E284" s="31" t="s">
        <v>431</v>
      </c>
      <c r="F284" s="32">
        <v>0</v>
      </c>
      <c r="G284" s="32">
        <v>0</v>
      </c>
      <c r="H284" s="28">
        <v>0</v>
      </c>
      <c r="I284" s="32">
        <v>1</v>
      </c>
      <c r="J284" s="33">
        <v>862.89</v>
      </c>
      <c r="K284" s="34">
        <v>40750</v>
      </c>
      <c r="L284" s="34">
        <v>44963</v>
      </c>
      <c r="M284" s="34">
        <v>20333</v>
      </c>
      <c r="N284" s="34">
        <v>27185</v>
      </c>
      <c r="O284" s="28">
        <v>6.2</v>
      </c>
      <c r="P284" s="29">
        <v>4.8</v>
      </c>
      <c r="Q284" s="47">
        <v>14405</v>
      </c>
      <c r="R284" s="48">
        <v>22320</v>
      </c>
      <c r="S284" s="36">
        <v>17390</v>
      </c>
      <c r="T284" s="36">
        <v>23588</v>
      </c>
      <c r="U284" s="36">
        <v>245</v>
      </c>
      <c r="V284" s="36">
        <v>0</v>
      </c>
      <c r="W284" s="36">
        <v>48</v>
      </c>
      <c r="X284" s="36">
        <v>0</v>
      </c>
      <c r="Y284" s="36">
        <v>856</v>
      </c>
      <c r="Z284" s="36">
        <v>1396</v>
      </c>
      <c r="AA284" s="36">
        <v>6117</v>
      </c>
      <c r="AB284" s="36">
        <v>7315</v>
      </c>
      <c r="AC284" s="36">
        <v>915</v>
      </c>
      <c r="AD284" s="36">
        <v>960</v>
      </c>
      <c r="AE284" s="36">
        <v>615</v>
      </c>
      <c r="AF284" s="36">
        <v>705</v>
      </c>
      <c r="AG284" s="36">
        <v>3709</v>
      </c>
      <c r="AH284" s="36">
        <v>5098</v>
      </c>
      <c r="AI284" s="36">
        <v>891</v>
      </c>
      <c r="AJ284" s="36">
        <v>1141</v>
      </c>
      <c r="AK284" s="36">
        <v>3994</v>
      </c>
      <c r="AL284" s="36">
        <v>6489</v>
      </c>
      <c r="AM284" s="36">
        <v>2943</v>
      </c>
      <c r="AN284" s="36">
        <v>3597</v>
      </c>
      <c r="AO284" s="36">
        <v>1286</v>
      </c>
      <c r="AP284" s="28">
        <v>11</v>
      </c>
      <c r="AQ284" s="34">
        <v>1</v>
      </c>
      <c r="AR284" s="34">
        <v>8320</v>
      </c>
      <c r="AS284" s="37">
        <v>20969</v>
      </c>
      <c r="AT284" s="43"/>
      <c r="AU284" s="34"/>
      <c r="AV284" s="36">
        <v>0</v>
      </c>
      <c r="AW284" s="36"/>
      <c r="AX284" s="36"/>
      <c r="AY284" s="36">
        <v>1</v>
      </c>
      <c r="AZ284" s="36" t="s">
        <v>435</v>
      </c>
      <c r="BA284" s="36">
        <v>0</v>
      </c>
      <c r="BB284" s="36"/>
      <c r="BC284" s="38"/>
      <c r="BD284" s="38"/>
      <c r="BE284" s="38"/>
      <c r="BF284" s="38"/>
    </row>
    <row r="285" spans="2:58" ht="12.75">
      <c r="B285" s="29">
        <v>55007</v>
      </c>
      <c r="C285" s="29">
        <v>8</v>
      </c>
      <c r="D285" s="31" t="s">
        <v>436</v>
      </c>
      <c r="E285" s="31" t="s">
        <v>431</v>
      </c>
      <c r="F285" s="32">
        <v>0</v>
      </c>
      <c r="G285" s="32">
        <v>0</v>
      </c>
      <c r="H285" s="28">
        <v>0</v>
      </c>
      <c r="I285" s="32">
        <v>1</v>
      </c>
      <c r="J285" s="33">
        <v>1476.41</v>
      </c>
      <c r="K285" s="34">
        <v>14008</v>
      </c>
      <c r="L285" s="34">
        <v>15013</v>
      </c>
      <c r="M285" s="34">
        <v>4865</v>
      </c>
      <c r="N285" s="34">
        <v>5907</v>
      </c>
      <c r="O285" s="28">
        <v>7.8</v>
      </c>
      <c r="P285" s="29">
        <v>6.5</v>
      </c>
      <c r="Q285" s="47">
        <v>13638</v>
      </c>
      <c r="R285" s="48">
        <v>20911</v>
      </c>
      <c r="S285" s="36">
        <v>3810</v>
      </c>
      <c r="T285" s="36">
        <v>4806</v>
      </c>
      <c r="U285" s="36">
        <v>0</v>
      </c>
      <c r="V285" s="36">
        <v>99</v>
      </c>
      <c r="W285" s="36">
        <v>0</v>
      </c>
      <c r="X285" s="36">
        <v>0</v>
      </c>
      <c r="Y285" s="36">
        <v>353</v>
      </c>
      <c r="Z285" s="36">
        <v>544</v>
      </c>
      <c r="AA285" s="36">
        <v>371</v>
      </c>
      <c r="AB285" s="36">
        <v>244</v>
      </c>
      <c r="AC285" s="36">
        <v>215</v>
      </c>
      <c r="AD285" s="36">
        <v>348</v>
      </c>
      <c r="AE285" s="36">
        <v>0</v>
      </c>
      <c r="AF285" s="36">
        <v>85</v>
      </c>
      <c r="AG285" s="36">
        <v>1000</v>
      </c>
      <c r="AH285" s="36">
        <v>1139</v>
      </c>
      <c r="AI285" s="36">
        <v>219</v>
      </c>
      <c r="AJ285" s="36">
        <v>354</v>
      </c>
      <c r="AK285" s="36">
        <v>1460</v>
      </c>
      <c r="AL285" s="36">
        <v>1987</v>
      </c>
      <c r="AM285" s="36">
        <v>1055</v>
      </c>
      <c r="AN285" s="36">
        <v>1101</v>
      </c>
      <c r="AO285" s="36">
        <v>435</v>
      </c>
      <c r="AP285" s="28">
        <v>0</v>
      </c>
      <c r="AQ285" s="34"/>
      <c r="AR285" s="34"/>
      <c r="AS285" s="37">
        <v>11640</v>
      </c>
      <c r="AT285" s="43"/>
      <c r="AU285" s="34"/>
      <c r="AV285" s="36">
        <v>1</v>
      </c>
      <c r="AW285" s="36" t="s">
        <v>437</v>
      </c>
      <c r="AX285" s="36">
        <v>1455</v>
      </c>
      <c r="AY285" s="36">
        <v>1</v>
      </c>
      <c r="AZ285" s="36" t="s">
        <v>438</v>
      </c>
      <c r="BA285" s="36">
        <v>0</v>
      </c>
      <c r="BB285" s="36"/>
      <c r="BC285" s="38"/>
      <c r="BD285" s="38"/>
      <c r="BE285" s="38"/>
      <c r="BF285" s="38"/>
    </row>
    <row r="286" spans="2:58" ht="12.75">
      <c r="B286" s="29">
        <v>55011</v>
      </c>
      <c r="C286" s="29">
        <v>8</v>
      </c>
      <c r="D286" s="31" t="s">
        <v>360</v>
      </c>
      <c r="E286" s="31" t="s">
        <v>431</v>
      </c>
      <c r="F286" s="32">
        <v>0</v>
      </c>
      <c r="G286" s="32">
        <v>0</v>
      </c>
      <c r="H286" s="28">
        <v>0</v>
      </c>
      <c r="I286" s="32">
        <v>1</v>
      </c>
      <c r="J286" s="33">
        <v>684.52</v>
      </c>
      <c r="K286" s="34">
        <v>13584</v>
      </c>
      <c r="L286" s="34">
        <v>13804</v>
      </c>
      <c r="M286" s="34">
        <v>4952</v>
      </c>
      <c r="N286" s="34">
        <v>6861</v>
      </c>
      <c r="O286" s="28">
        <v>5.7</v>
      </c>
      <c r="P286" s="29">
        <v>3.4</v>
      </c>
      <c r="Q286" s="47">
        <v>15349</v>
      </c>
      <c r="R286" s="48">
        <v>24371</v>
      </c>
      <c r="S286" s="36">
        <v>4050</v>
      </c>
      <c r="T286" s="36">
        <v>5873</v>
      </c>
      <c r="U286" s="36">
        <v>84</v>
      </c>
      <c r="V286" s="36">
        <v>0</v>
      </c>
      <c r="W286" s="36">
        <v>0</v>
      </c>
      <c r="X286" s="36">
        <v>0</v>
      </c>
      <c r="Y286" s="36">
        <v>233</v>
      </c>
      <c r="Z286" s="36">
        <v>350</v>
      </c>
      <c r="AA286" s="36">
        <v>452</v>
      </c>
      <c r="AB286" s="36">
        <v>672</v>
      </c>
      <c r="AC286" s="36">
        <v>976</v>
      </c>
      <c r="AD286" s="36">
        <v>0</v>
      </c>
      <c r="AE286" s="36">
        <v>251</v>
      </c>
      <c r="AF286" s="36">
        <v>223</v>
      </c>
      <c r="AG286" s="36">
        <v>743</v>
      </c>
      <c r="AH286" s="36">
        <v>980</v>
      </c>
      <c r="AI286" s="36">
        <v>227</v>
      </c>
      <c r="AJ286" s="36">
        <v>309</v>
      </c>
      <c r="AK286" s="36">
        <v>1084</v>
      </c>
      <c r="AL286" s="36">
        <v>1545</v>
      </c>
      <c r="AM286" s="36">
        <v>902</v>
      </c>
      <c r="AN286" s="36">
        <v>988</v>
      </c>
      <c r="AO286" s="36">
        <v>365</v>
      </c>
      <c r="AP286" s="28">
        <v>1</v>
      </c>
      <c r="AQ286" s="34"/>
      <c r="AR286" s="34"/>
      <c r="AS286" s="37">
        <v>6098</v>
      </c>
      <c r="AT286" s="43"/>
      <c r="AU286" s="34"/>
      <c r="AV286" s="36">
        <v>0</v>
      </c>
      <c r="AW286" s="36"/>
      <c r="AX286" s="36"/>
      <c r="AY286" s="36"/>
      <c r="AZ286" s="36"/>
      <c r="BA286" s="36">
        <v>0</v>
      </c>
      <c r="BB286" s="36"/>
      <c r="BC286" s="38"/>
      <c r="BD286" s="38"/>
      <c r="BE286" s="38"/>
      <c r="BF286" s="38"/>
    </row>
    <row r="287" spans="2:58" ht="12.75">
      <c r="B287" s="29">
        <v>55013</v>
      </c>
      <c r="C287" s="29">
        <v>8</v>
      </c>
      <c r="D287" s="31" t="s">
        <v>439</v>
      </c>
      <c r="E287" s="31" t="s">
        <v>431</v>
      </c>
      <c r="F287" s="32">
        <v>0</v>
      </c>
      <c r="G287" s="32">
        <v>0</v>
      </c>
      <c r="H287" s="28">
        <v>1</v>
      </c>
      <c r="I287" s="32">
        <v>1</v>
      </c>
      <c r="J287" s="33">
        <v>821.55</v>
      </c>
      <c r="K287" s="34">
        <v>13084</v>
      </c>
      <c r="L287" s="34">
        <v>15674</v>
      </c>
      <c r="M287" s="34">
        <v>4422</v>
      </c>
      <c r="N287" s="34">
        <v>6308</v>
      </c>
      <c r="O287" s="28">
        <v>6.4</v>
      </c>
      <c r="P287" s="29">
        <v>4</v>
      </c>
      <c r="Q287" s="47">
        <v>12303</v>
      </c>
      <c r="R287" s="48">
        <v>19431</v>
      </c>
      <c r="S287" s="36">
        <v>3729</v>
      </c>
      <c r="T287" s="36">
        <v>5470</v>
      </c>
      <c r="U287" s="36">
        <v>32</v>
      </c>
      <c r="V287" s="36">
        <v>0</v>
      </c>
      <c r="W287" s="36">
        <v>22</v>
      </c>
      <c r="X287" s="36">
        <v>0</v>
      </c>
      <c r="Y287" s="36">
        <v>267</v>
      </c>
      <c r="Z287" s="36">
        <v>478</v>
      </c>
      <c r="AA287" s="36">
        <v>938</v>
      </c>
      <c r="AB287" s="36">
        <v>1332</v>
      </c>
      <c r="AC287" s="36">
        <v>170</v>
      </c>
      <c r="AD287" s="36">
        <v>244</v>
      </c>
      <c r="AE287" s="36">
        <v>52</v>
      </c>
      <c r="AF287" s="36">
        <v>91</v>
      </c>
      <c r="AG287" s="36">
        <v>880</v>
      </c>
      <c r="AH287" s="36">
        <v>1177</v>
      </c>
      <c r="AI287" s="36">
        <v>251</v>
      </c>
      <c r="AJ287" s="36">
        <v>289</v>
      </c>
      <c r="AK287" s="36">
        <v>1117</v>
      </c>
      <c r="AL287" s="36">
        <v>1777</v>
      </c>
      <c r="AM287" s="36">
        <v>693</v>
      </c>
      <c r="AN287" s="36">
        <v>838</v>
      </c>
      <c r="AO287" s="36">
        <v>442</v>
      </c>
      <c r="AP287" s="28">
        <v>1</v>
      </c>
      <c r="AQ287" s="34"/>
      <c r="AR287" s="34"/>
      <c r="AS287" s="37">
        <v>12582</v>
      </c>
      <c r="AT287" s="43"/>
      <c r="AU287" s="34"/>
      <c r="AV287" s="36">
        <v>0</v>
      </c>
      <c r="AW287" s="36"/>
      <c r="AX287" s="36"/>
      <c r="AY287" s="36">
        <v>1</v>
      </c>
      <c r="AZ287" s="36" t="s">
        <v>440</v>
      </c>
      <c r="BA287" s="36">
        <v>0</v>
      </c>
      <c r="BB287" s="36"/>
      <c r="BC287" s="38"/>
      <c r="BD287" s="38"/>
      <c r="BE287" s="38"/>
      <c r="BF287" s="38"/>
    </row>
    <row r="288" spans="2:58" ht="12.75">
      <c r="B288" s="29">
        <v>55017</v>
      </c>
      <c r="C288" s="29">
        <v>3</v>
      </c>
      <c r="D288" s="31" t="s">
        <v>56</v>
      </c>
      <c r="E288" s="31" t="s">
        <v>431</v>
      </c>
      <c r="F288" s="32">
        <v>1</v>
      </c>
      <c r="G288" s="32">
        <v>0</v>
      </c>
      <c r="H288" s="28">
        <v>0</v>
      </c>
      <c r="I288" s="32">
        <v>0</v>
      </c>
      <c r="J288" s="33">
        <v>1010.47</v>
      </c>
      <c r="K288" s="34">
        <v>52360</v>
      </c>
      <c r="L288" s="34">
        <v>55195</v>
      </c>
      <c r="M288" s="34">
        <v>23073</v>
      </c>
      <c r="N288" s="34">
        <v>28428</v>
      </c>
      <c r="O288" s="28">
        <v>5.8</v>
      </c>
      <c r="P288" s="29">
        <v>4.4</v>
      </c>
      <c r="Q288" s="47">
        <v>15231</v>
      </c>
      <c r="R288" s="48">
        <v>24914</v>
      </c>
      <c r="S288" s="36">
        <v>19604</v>
      </c>
      <c r="T288" s="36">
        <v>24491</v>
      </c>
      <c r="U288" s="36">
        <v>219</v>
      </c>
      <c r="V288" s="36">
        <v>385</v>
      </c>
      <c r="W288" s="36">
        <v>0</v>
      </c>
      <c r="X288" s="36">
        <v>0</v>
      </c>
      <c r="Y288" s="36">
        <v>1320</v>
      </c>
      <c r="Z288" s="36">
        <v>1972</v>
      </c>
      <c r="AA288" s="36">
        <v>6597</v>
      </c>
      <c r="AB288" s="36">
        <v>7684</v>
      </c>
      <c r="AC288" s="36">
        <v>916</v>
      </c>
      <c r="AD288" s="36">
        <v>1271</v>
      </c>
      <c r="AE288" s="36">
        <v>675</v>
      </c>
      <c r="AF288" s="36">
        <v>777</v>
      </c>
      <c r="AG288" s="36">
        <v>4291</v>
      </c>
      <c r="AH288" s="36">
        <v>5195</v>
      </c>
      <c r="AI288" s="36">
        <v>820</v>
      </c>
      <c r="AJ288" s="36">
        <v>1020</v>
      </c>
      <c r="AK288" s="36">
        <v>4762</v>
      </c>
      <c r="AL288" s="36">
        <v>6181</v>
      </c>
      <c r="AM288" s="36">
        <v>3469</v>
      </c>
      <c r="AN288" s="36">
        <v>3937</v>
      </c>
      <c r="AO288" s="36">
        <v>1236</v>
      </c>
      <c r="AP288" s="28">
        <v>6</v>
      </c>
      <c r="AQ288" s="34">
        <v>2</v>
      </c>
      <c r="AR288" s="34">
        <f>18124+1910</f>
        <v>20034</v>
      </c>
      <c r="AS288" s="37">
        <v>22821</v>
      </c>
      <c r="AT288" s="43"/>
      <c r="AU288" s="34"/>
      <c r="AV288" s="36">
        <v>0</v>
      </c>
      <c r="AW288" s="36"/>
      <c r="AX288" s="36"/>
      <c r="AY288" s="36">
        <v>1</v>
      </c>
      <c r="AZ288" s="36" t="s">
        <v>441</v>
      </c>
      <c r="BA288" s="36">
        <v>0</v>
      </c>
      <c r="BB288" s="36"/>
      <c r="BC288" s="38"/>
      <c r="BD288" s="38"/>
      <c r="BE288" s="38"/>
      <c r="BF288" s="38"/>
    </row>
    <row r="289" spans="2:58" ht="12.75">
      <c r="B289" s="29">
        <v>55031</v>
      </c>
      <c r="C289" s="29">
        <v>3</v>
      </c>
      <c r="D289" s="31" t="s">
        <v>113</v>
      </c>
      <c r="E289" s="31" t="s">
        <v>431</v>
      </c>
      <c r="F289" s="32">
        <v>1</v>
      </c>
      <c r="G289" s="32">
        <v>0</v>
      </c>
      <c r="H289" s="28">
        <v>0</v>
      </c>
      <c r="I289" s="32">
        <v>0</v>
      </c>
      <c r="J289" s="33">
        <v>1309.26</v>
      </c>
      <c r="K289" s="34">
        <v>41758</v>
      </c>
      <c r="L289" s="34">
        <v>43287</v>
      </c>
      <c r="M289" s="34">
        <v>19134</v>
      </c>
      <c r="N289" s="34">
        <v>21156</v>
      </c>
      <c r="O289" s="28">
        <v>5.8</v>
      </c>
      <c r="P289" s="29">
        <v>4.5</v>
      </c>
      <c r="Q289" s="47">
        <v>14672</v>
      </c>
      <c r="R289" s="48">
        <v>22484</v>
      </c>
      <c r="S289" s="36">
        <v>15616</v>
      </c>
      <c r="T289" s="36">
        <v>17703</v>
      </c>
      <c r="U289" s="36">
        <v>99</v>
      </c>
      <c r="V289" s="36">
        <v>140</v>
      </c>
      <c r="W289" s="36">
        <v>16</v>
      </c>
      <c r="X289" s="36">
        <v>20</v>
      </c>
      <c r="Y289" s="36">
        <v>874</v>
      </c>
      <c r="Z289" s="36">
        <v>1244</v>
      </c>
      <c r="AA289" s="36">
        <v>1627</v>
      </c>
      <c r="AB289" s="36">
        <v>1443</v>
      </c>
      <c r="AC289" s="36">
        <v>2204</v>
      </c>
      <c r="AD289" s="36">
        <v>2556</v>
      </c>
      <c r="AE289" s="36">
        <v>1151</v>
      </c>
      <c r="AF289" s="36">
        <v>1196</v>
      </c>
      <c r="AG289" s="36">
        <v>4574</v>
      </c>
      <c r="AH289" s="36">
        <v>4384</v>
      </c>
      <c r="AI289" s="36">
        <v>706</v>
      </c>
      <c r="AJ289" s="36">
        <v>910</v>
      </c>
      <c r="AK289" s="36">
        <v>4365</v>
      </c>
      <c r="AL289" s="36">
        <v>5810</v>
      </c>
      <c r="AM289" s="36">
        <v>3518</v>
      </c>
      <c r="AN289" s="36">
        <v>3453</v>
      </c>
      <c r="AO289" s="36">
        <v>1109</v>
      </c>
      <c r="AP289" s="28">
        <v>4</v>
      </c>
      <c r="AQ289" s="34">
        <v>1</v>
      </c>
      <c r="AR289" s="34">
        <v>27368</v>
      </c>
      <c r="AS289" s="37">
        <v>20356</v>
      </c>
      <c r="AT289" s="43"/>
      <c r="AU289" s="34"/>
      <c r="AV289" s="36">
        <v>0</v>
      </c>
      <c r="AW289" s="36"/>
      <c r="AX289" s="36"/>
      <c r="AY289" s="36"/>
      <c r="AZ289" s="36"/>
      <c r="BA289" s="36">
        <v>0</v>
      </c>
      <c r="BB289" s="36"/>
      <c r="BC289" s="38"/>
      <c r="BD289" s="38"/>
      <c r="BE289" s="38" t="s">
        <v>524</v>
      </c>
      <c r="BF289" s="38">
        <v>1</v>
      </c>
    </row>
    <row r="290" spans="2:58" ht="12.75">
      <c r="B290" s="29">
        <v>55033</v>
      </c>
      <c r="C290" s="29">
        <v>6</v>
      </c>
      <c r="D290" s="31" t="s">
        <v>308</v>
      </c>
      <c r="E290" s="31" t="s">
        <v>431</v>
      </c>
      <c r="F290" s="32">
        <v>0</v>
      </c>
      <c r="G290" s="32">
        <v>1</v>
      </c>
      <c r="H290" s="28">
        <v>0</v>
      </c>
      <c r="I290" s="32">
        <v>1</v>
      </c>
      <c r="J290" s="33">
        <v>852.08</v>
      </c>
      <c r="K290" s="34">
        <v>35909</v>
      </c>
      <c r="L290" s="34">
        <v>39858</v>
      </c>
      <c r="M290" s="34">
        <v>14741</v>
      </c>
      <c r="N290" s="34">
        <v>20572</v>
      </c>
      <c r="O290" s="28">
        <v>4</v>
      </c>
      <c r="P290" s="29">
        <v>3.5</v>
      </c>
      <c r="Q290" s="47">
        <v>13470</v>
      </c>
      <c r="R290" s="48">
        <v>21504</v>
      </c>
      <c r="S290" s="36">
        <v>10300</v>
      </c>
      <c r="T290" s="36">
        <v>15950</v>
      </c>
      <c r="U290" s="36">
        <v>325</v>
      </c>
      <c r="V290" s="36">
        <v>378</v>
      </c>
      <c r="W290" s="36">
        <v>20</v>
      </c>
      <c r="X290" s="36">
        <v>0</v>
      </c>
      <c r="Y290" s="36">
        <v>677</v>
      </c>
      <c r="Z290" s="36">
        <v>1073</v>
      </c>
      <c r="AA290" s="36">
        <v>1895</v>
      </c>
      <c r="AB290" s="36">
        <v>2276</v>
      </c>
      <c r="AC290" s="36">
        <v>442</v>
      </c>
      <c r="AD290" s="36">
        <v>738</v>
      </c>
      <c r="AE290" s="36">
        <v>651</v>
      </c>
      <c r="AF290" s="36">
        <v>802</v>
      </c>
      <c r="AG290" s="36">
        <v>2665</v>
      </c>
      <c r="AH290" s="36">
        <v>5123</v>
      </c>
      <c r="AI290" s="36">
        <v>565</v>
      </c>
      <c r="AJ290" s="36">
        <v>844</v>
      </c>
      <c r="AK290" s="36">
        <v>3060</v>
      </c>
      <c r="AL290" s="36">
        <v>4710</v>
      </c>
      <c r="AM290" s="36">
        <v>4441</v>
      </c>
      <c r="AN290" s="36">
        <v>4622</v>
      </c>
      <c r="AO290" s="36">
        <v>981</v>
      </c>
      <c r="AP290" s="28">
        <v>6</v>
      </c>
      <c r="AQ290" s="34">
        <v>1</v>
      </c>
      <c r="AR290" s="34">
        <v>14937</v>
      </c>
      <c r="AS290" s="37">
        <v>15277</v>
      </c>
      <c r="AT290" s="43"/>
      <c r="AU290" s="34"/>
      <c r="AV290" s="36">
        <v>0</v>
      </c>
      <c r="AW290" s="36"/>
      <c r="AX290" s="36"/>
      <c r="AY290" s="36"/>
      <c r="AZ290" s="36"/>
      <c r="BA290" s="36">
        <v>1</v>
      </c>
      <c r="BB290" s="36">
        <v>94</v>
      </c>
      <c r="BC290" s="38"/>
      <c r="BD290" s="38"/>
      <c r="BE290" s="38" t="s">
        <v>525</v>
      </c>
      <c r="BF290" s="38">
        <v>1</v>
      </c>
    </row>
    <row r="291" spans="2:58" ht="12.75">
      <c r="B291" s="29">
        <v>55035</v>
      </c>
      <c r="C291" s="29">
        <v>3</v>
      </c>
      <c r="D291" s="31" t="s">
        <v>442</v>
      </c>
      <c r="E291" s="31" t="s">
        <v>431</v>
      </c>
      <c r="F291" s="32">
        <v>1</v>
      </c>
      <c r="G291" s="32">
        <v>0</v>
      </c>
      <c r="H291" s="28">
        <v>0</v>
      </c>
      <c r="I291" s="32">
        <v>0</v>
      </c>
      <c r="J291" s="33">
        <v>637.66</v>
      </c>
      <c r="K291" s="34">
        <v>85183</v>
      </c>
      <c r="L291" s="34">
        <v>93142</v>
      </c>
      <c r="M291" s="34">
        <v>49130</v>
      </c>
      <c r="N291" s="34">
        <v>66484</v>
      </c>
      <c r="O291" s="28">
        <v>5.1</v>
      </c>
      <c r="P291" s="29">
        <v>3.4</v>
      </c>
      <c r="Q291" s="47">
        <v>16029</v>
      </c>
      <c r="R291" s="48">
        <v>25803</v>
      </c>
      <c r="S291" s="36">
        <v>41159</v>
      </c>
      <c r="T291" s="36">
        <v>58139</v>
      </c>
      <c r="U291" s="36">
        <v>292</v>
      </c>
      <c r="V291" s="36">
        <v>408</v>
      </c>
      <c r="W291" s="36">
        <v>0</v>
      </c>
      <c r="X291" s="36">
        <v>0</v>
      </c>
      <c r="Y291" s="36">
        <v>2016</v>
      </c>
      <c r="Z291" s="36">
        <v>3051</v>
      </c>
      <c r="AA291" s="36">
        <v>4873</v>
      </c>
      <c r="AB291" s="36">
        <v>6383</v>
      </c>
      <c r="AC291" s="36">
        <v>2807</v>
      </c>
      <c r="AD291" s="36">
        <v>3063</v>
      </c>
      <c r="AE291" s="36">
        <v>2070</v>
      </c>
      <c r="AF291" s="36">
        <v>2632</v>
      </c>
      <c r="AG291" s="36">
        <v>12925</v>
      </c>
      <c r="AH291" s="36">
        <v>18767</v>
      </c>
      <c r="AI291" s="36">
        <v>2830</v>
      </c>
      <c r="AJ291" s="36">
        <v>3729</v>
      </c>
      <c r="AK291" s="36">
        <v>13342</v>
      </c>
      <c r="AL291" s="36">
        <v>20100</v>
      </c>
      <c r="AM291" s="36">
        <v>7971</v>
      </c>
      <c r="AN291" s="36">
        <v>8345</v>
      </c>
      <c r="AO291" s="36">
        <v>2686</v>
      </c>
      <c r="AP291" s="28">
        <v>20</v>
      </c>
      <c r="AQ291" s="34">
        <v>2</v>
      </c>
      <c r="AR291" s="34">
        <f>13693+59794</f>
        <v>73487</v>
      </c>
      <c r="AS291" s="37">
        <v>37474</v>
      </c>
      <c r="AT291" s="43"/>
      <c r="AU291" s="34"/>
      <c r="AV291" s="36">
        <v>0</v>
      </c>
      <c r="AW291" s="36"/>
      <c r="AX291" s="36"/>
      <c r="AY291" s="36"/>
      <c r="AZ291" s="36"/>
      <c r="BA291" s="36">
        <v>1</v>
      </c>
      <c r="BB291" s="36">
        <v>94</v>
      </c>
      <c r="BC291" s="38"/>
      <c r="BD291" s="38"/>
      <c r="BE291" s="38"/>
      <c r="BF291" s="38"/>
    </row>
    <row r="292" spans="2:58" ht="12.75">
      <c r="B292" s="29">
        <v>55037</v>
      </c>
      <c r="C292" s="29">
        <v>9</v>
      </c>
      <c r="D292" s="31" t="s">
        <v>443</v>
      </c>
      <c r="E292" s="31" t="s">
        <v>431</v>
      </c>
      <c r="F292" s="32">
        <v>0</v>
      </c>
      <c r="G292" s="32">
        <v>1</v>
      </c>
      <c r="H292" s="28">
        <v>0</v>
      </c>
      <c r="I292" s="32">
        <v>0</v>
      </c>
      <c r="J292" s="33">
        <v>488.08</v>
      </c>
      <c r="K292" s="34">
        <v>4590</v>
      </c>
      <c r="L292" s="34">
        <v>5088</v>
      </c>
      <c r="M292" s="34">
        <v>1230</v>
      </c>
      <c r="N292" s="34">
        <v>1759</v>
      </c>
      <c r="O292" s="28">
        <v>3.8</v>
      </c>
      <c r="P292" s="29">
        <v>6.4</v>
      </c>
      <c r="Q292" s="47">
        <v>13427</v>
      </c>
      <c r="R292" s="48">
        <v>22298</v>
      </c>
      <c r="S292" s="36">
        <v>928</v>
      </c>
      <c r="T292" s="36">
        <v>1422</v>
      </c>
      <c r="U292" s="36">
        <v>26</v>
      </c>
      <c r="V292" s="36">
        <v>33</v>
      </c>
      <c r="W292" s="36">
        <v>0</v>
      </c>
      <c r="X292" s="36">
        <v>0</v>
      </c>
      <c r="Y292" s="36">
        <v>71</v>
      </c>
      <c r="Z292" s="36">
        <v>103</v>
      </c>
      <c r="AA292" s="36">
        <v>213</v>
      </c>
      <c r="AB292" s="36">
        <v>278</v>
      </c>
      <c r="AC292" s="36">
        <v>37</v>
      </c>
      <c r="AD292" s="36">
        <v>84</v>
      </c>
      <c r="AE292" s="36">
        <v>31</v>
      </c>
      <c r="AF292" s="36">
        <v>25</v>
      </c>
      <c r="AG292" s="36">
        <v>261</v>
      </c>
      <c r="AH292" s="36">
        <v>368</v>
      </c>
      <c r="AI292" s="36">
        <v>40</v>
      </c>
      <c r="AJ292" s="36">
        <v>170</v>
      </c>
      <c r="AK292" s="36">
        <v>249</v>
      </c>
      <c r="AL292" s="36">
        <v>361</v>
      </c>
      <c r="AM292" s="36">
        <v>302</v>
      </c>
      <c r="AN292" s="36">
        <v>337</v>
      </c>
      <c r="AO292" s="36">
        <v>103</v>
      </c>
      <c r="AP292" s="28">
        <v>0</v>
      </c>
      <c r="AQ292" s="34"/>
      <c r="AR292" s="34"/>
      <c r="AS292" s="37">
        <v>4239</v>
      </c>
      <c r="AT292" s="43"/>
      <c r="AU292" s="34"/>
      <c r="AV292" s="36">
        <v>0</v>
      </c>
      <c r="AW292" s="36"/>
      <c r="AX292" s="36"/>
      <c r="AY292" s="36"/>
      <c r="AZ292" s="36"/>
      <c r="BA292" s="36">
        <v>0</v>
      </c>
      <c r="BB292" s="36"/>
      <c r="BC292" s="38"/>
      <c r="BD292" s="38"/>
      <c r="BE292" s="38"/>
      <c r="BF292" s="38"/>
    </row>
    <row r="293" spans="2:58" ht="12.75">
      <c r="B293" s="29">
        <v>55041</v>
      </c>
      <c r="C293" s="29">
        <v>9</v>
      </c>
      <c r="D293" s="31" t="s">
        <v>444</v>
      </c>
      <c r="E293" s="31" t="s">
        <v>431</v>
      </c>
      <c r="F293" s="32">
        <v>0</v>
      </c>
      <c r="G293" s="32">
        <v>1</v>
      </c>
      <c r="H293" s="28">
        <v>1</v>
      </c>
      <c r="I293" s="32">
        <v>0</v>
      </c>
      <c r="J293" s="33">
        <v>1014.15</v>
      </c>
      <c r="K293" s="34">
        <v>8776</v>
      </c>
      <c r="L293" s="34">
        <v>10024</v>
      </c>
      <c r="M293" s="34">
        <v>3481</v>
      </c>
      <c r="N293" s="34">
        <v>4794</v>
      </c>
      <c r="O293" s="28">
        <v>6.8</v>
      </c>
      <c r="P293" s="29">
        <v>6.2</v>
      </c>
      <c r="Q293" s="47">
        <v>11666</v>
      </c>
      <c r="R293" s="48">
        <v>19055</v>
      </c>
      <c r="S293" s="36">
        <v>2734</v>
      </c>
      <c r="T293" s="36">
        <v>3988</v>
      </c>
      <c r="U293" s="36">
        <v>35</v>
      </c>
      <c r="V293" s="36">
        <v>0</v>
      </c>
      <c r="W293" s="36">
        <v>0</v>
      </c>
      <c r="X293" s="36">
        <v>0</v>
      </c>
      <c r="Y293" s="36">
        <v>134</v>
      </c>
      <c r="Z293" s="36">
        <v>229</v>
      </c>
      <c r="AA293" s="36">
        <v>795</v>
      </c>
      <c r="AB293" s="36">
        <v>946</v>
      </c>
      <c r="AC293" s="36">
        <v>263</v>
      </c>
      <c r="AD293" s="36">
        <v>360</v>
      </c>
      <c r="AE293" s="36">
        <v>66</v>
      </c>
      <c r="AF293" s="36">
        <v>57</v>
      </c>
      <c r="AG293" s="36">
        <v>606</v>
      </c>
      <c r="AH293" s="36">
        <v>716</v>
      </c>
      <c r="AI293" s="36">
        <v>98</v>
      </c>
      <c r="AJ293" s="36">
        <v>193</v>
      </c>
      <c r="AK293" s="36">
        <v>737</v>
      </c>
      <c r="AL293" s="36">
        <v>1406</v>
      </c>
      <c r="AM293" s="36">
        <v>747</v>
      </c>
      <c r="AN293" s="36">
        <v>806</v>
      </c>
      <c r="AO293" s="36">
        <v>302</v>
      </c>
      <c r="AP293" s="28">
        <v>0</v>
      </c>
      <c r="AQ293" s="34"/>
      <c r="AR293" s="34"/>
      <c r="AS293" s="37">
        <v>8322</v>
      </c>
      <c r="AT293" s="43"/>
      <c r="AU293" s="34"/>
      <c r="AV293" s="36">
        <v>2</v>
      </c>
      <c r="AW293" s="36" t="s">
        <v>445</v>
      </c>
      <c r="AX293" s="36">
        <v>901</v>
      </c>
      <c r="AY293" s="36">
        <v>2</v>
      </c>
      <c r="AZ293" s="36" t="s">
        <v>446</v>
      </c>
      <c r="BA293" s="36">
        <v>0</v>
      </c>
      <c r="BB293" s="36"/>
      <c r="BC293" s="38"/>
      <c r="BD293" s="38"/>
      <c r="BE293" s="38"/>
      <c r="BF293" s="38"/>
    </row>
    <row r="294" spans="2:58" ht="12.75">
      <c r="B294" s="29">
        <v>55051</v>
      </c>
      <c r="C294" s="29">
        <v>9</v>
      </c>
      <c r="D294" s="31" t="s">
        <v>63</v>
      </c>
      <c r="E294" s="31" t="s">
        <v>431</v>
      </c>
      <c r="F294" s="32">
        <v>0</v>
      </c>
      <c r="G294" s="32">
        <v>0</v>
      </c>
      <c r="H294" s="28">
        <v>0</v>
      </c>
      <c r="I294" s="32">
        <v>0</v>
      </c>
      <c r="J294" s="33">
        <v>757.28</v>
      </c>
      <c r="K294" s="34">
        <v>6153</v>
      </c>
      <c r="L294" s="34">
        <v>6861</v>
      </c>
      <c r="M294" s="34">
        <v>2592</v>
      </c>
      <c r="N294" s="34">
        <v>3347</v>
      </c>
      <c r="O294" s="28">
        <v>6.2</v>
      </c>
      <c r="P294" s="29">
        <v>6.6</v>
      </c>
      <c r="Q294" s="47">
        <v>13484</v>
      </c>
      <c r="R294" s="48">
        <v>20640</v>
      </c>
      <c r="S294" s="36">
        <v>2231</v>
      </c>
      <c r="T294" s="36">
        <v>2961</v>
      </c>
      <c r="U294" s="36">
        <v>58</v>
      </c>
      <c r="V294" s="36">
        <v>0</v>
      </c>
      <c r="W294" s="36">
        <v>0</v>
      </c>
      <c r="X294" s="36">
        <v>0</v>
      </c>
      <c r="Y294" s="36">
        <v>222</v>
      </c>
      <c r="Z294" s="36">
        <v>378</v>
      </c>
      <c r="AA294" s="36">
        <v>302</v>
      </c>
      <c r="AB294" s="36">
        <v>546</v>
      </c>
      <c r="AC294" s="36">
        <v>53</v>
      </c>
      <c r="AD294" s="36">
        <v>87</v>
      </c>
      <c r="AE294" s="36">
        <v>43</v>
      </c>
      <c r="AF294" s="36">
        <v>85</v>
      </c>
      <c r="AG294" s="36">
        <v>714</v>
      </c>
      <c r="AH294" s="36">
        <v>732</v>
      </c>
      <c r="AI294" s="36">
        <v>139</v>
      </c>
      <c r="AJ294" s="36">
        <v>164</v>
      </c>
      <c r="AK294" s="36">
        <v>695</v>
      </c>
      <c r="AL294" s="36">
        <v>935</v>
      </c>
      <c r="AM294" s="36">
        <v>361</v>
      </c>
      <c r="AN294" s="36">
        <v>386</v>
      </c>
      <c r="AO294" s="36">
        <v>225</v>
      </c>
      <c r="AP294" s="28">
        <v>0</v>
      </c>
      <c r="AQ294" s="34"/>
      <c r="AR294" s="34"/>
      <c r="AS294" s="37">
        <v>5706</v>
      </c>
      <c r="AT294" s="43"/>
      <c r="AU294" s="34"/>
      <c r="AV294" s="36">
        <v>2</v>
      </c>
      <c r="AW294" s="36" t="s">
        <v>447</v>
      </c>
      <c r="AX294" s="36">
        <v>31</v>
      </c>
      <c r="AY294" s="36"/>
      <c r="AZ294" s="36"/>
      <c r="BA294" s="36">
        <v>0</v>
      </c>
      <c r="BB294" s="36"/>
      <c r="BC294" s="38"/>
      <c r="BD294" s="38"/>
      <c r="BE294" s="38"/>
      <c r="BF294" s="38"/>
    </row>
    <row r="295" spans="2:58" ht="12.75">
      <c r="B295" s="29">
        <v>55063</v>
      </c>
      <c r="C295" s="29">
        <v>3</v>
      </c>
      <c r="D295" s="31" t="s">
        <v>448</v>
      </c>
      <c r="E295" s="31" t="s">
        <v>431</v>
      </c>
      <c r="F295" s="32">
        <v>1</v>
      </c>
      <c r="G295" s="32">
        <v>0</v>
      </c>
      <c r="H295" s="28">
        <v>0</v>
      </c>
      <c r="I295" s="32">
        <v>0</v>
      </c>
      <c r="J295" s="33">
        <v>452.78</v>
      </c>
      <c r="K295" s="34">
        <v>97904</v>
      </c>
      <c r="L295" s="34">
        <v>107120</v>
      </c>
      <c r="M295" s="34">
        <v>64179</v>
      </c>
      <c r="N295" s="34">
        <v>78005</v>
      </c>
      <c r="O295" s="28">
        <v>4</v>
      </c>
      <c r="P295" s="29">
        <v>3.3</v>
      </c>
      <c r="Q295" s="47">
        <v>17947</v>
      </c>
      <c r="R295" s="48">
        <v>26274</v>
      </c>
      <c r="S295" s="36">
        <v>55779</v>
      </c>
      <c r="T295" s="36">
        <v>68631</v>
      </c>
      <c r="U295" s="36">
        <v>467</v>
      </c>
      <c r="V295" s="36">
        <v>0</v>
      </c>
      <c r="W295" s="36">
        <v>28</v>
      </c>
      <c r="X295" s="36">
        <v>0</v>
      </c>
      <c r="Y295" s="36">
        <v>2595</v>
      </c>
      <c r="Z295" s="36">
        <v>3748</v>
      </c>
      <c r="AA295" s="36">
        <v>11002</v>
      </c>
      <c r="AB295" s="36">
        <v>11174</v>
      </c>
      <c r="AC295" s="36">
        <v>2853</v>
      </c>
      <c r="AD295" s="36">
        <v>3607</v>
      </c>
      <c r="AE295" s="36">
        <v>4217</v>
      </c>
      <c r="AF295" s="36">
        <v>4605</v>
      </c>
      <c r="AG295" s="36">
        <v>12798</v>
      </c>
      <c r="AH295" s="36">
        <v>15000</v>
      </c>
      <c r="AI295" s="36">
        <v>3125</v>
      </c>
      <c r="AJ295" s="36">
        <v>4527</v>
      </c>
      <c r="AK295" s="36">
        <v>18694</v>
      </c>
      <c r="AL295" s="36">
        <v>25432</v>
      </c>
      <c r="AM295" s="36">
        <v>8400</v>
      </c>
      <c r="AN295" s="36">
        <v>9374</v>
      </c>
      <c r="AO295" s="36">
        <v>2935</v>
      </c>
      <c r="AP295" s="28">
        <v>26</v>
      </c>
      <c r="AQ295" s="34">
        <v>4</v>
      </c>
      <c r="AR295" s="34">
        <v>78067</v>
      </c>
      <c r="AS295" s="37">
        <v>43479</v>
      </c>
      <c r="AT295" s="43"/>
      <c r="AU295" s="34"/>
      <c r="AV295" s="44">
        <v>0</v>
      </c>
      <c r="AW295" s="34"/>
      <c r="AX295" s="34"/>
      <c r="AY295" s="36"/>
      <c r="AZ295" s="36"/>
      <c r="BA295" s="36">
        <v>1</v>
      </c>
      <c r="BB295" s="36">
        <v>90</v>
      </c>
      <c r="BC295" s="38"/>
      <c r="BD295" s="38"/>
      <c r="BE295" s="38" t="s">
        <v>526</v>
      </c>
      <c r="BF295" s="38">
        <v>2</v>
      </c>
    </row>
    <row r="296" spans="2:58" ht="12.75">
      <c r="B296" s="29">
        <v>55069</v>
      </c>
      <c r="C296" s="29">
        <v>6</v>
      </c>
      <c r="D296" s="31" t="s">
        <v>145</v>
      </c>
      <c r="E296" s="31" t="s">
        <v>431</v>
      </c>
      <c r="F296" s="32">
        <v>0</v>
      </c>
      <c r="G296" s="32">
        <v>0</v>
      </c>
      <c r="H296" s="28">
        <v>0</v>
      </c>
      <c r="I296" s="32">
        <v>0</v>
      </c>
      <c r="J296" s="33">
        <v>883.04</v>
      </c>
      <c r="K296" s="34">
        <v>26993</v>
      </c>
      <c r="L296" s="34">
        <v>29641</v>
      </c>
      <c r="M296" s="34">
        <v>12911</v>
      </c>
      <c r="N296" s="34">
        <v>15386</v>
      </c>
      <c r="O296" s="28">
        <v>5.5</v>
      </c>
      <c r="P296" s="29">
        <v>4.9</v>
      </c>
      <c r="Q296" s="47">
        <v>14262</v>
      </c>
      <c r="R296" s="48">
        <v>21122</v>
      </c>
      <c r="S296" s="36">
        <v>11170</v>
      </c>
      <c r="T296" s="36">
        <v>13397</v>
      </c>
      <c r="U296" s="36">
        <v>212</v>
      </c>
      <c r="V296" s="36">
        <v>0</v>
      </c>
      <c r="W296" s="36">
        <v>18</v>
      </c>
      <c r="X296" s="36">
        <v>0</v>
      </c>
      <c r="Y296" s="36">
        <v>568</v>
      </c>
      <c r="Z296" s="36">
        <v>908</v>
      </c>
      <c r="AA296" s="36">
        <v>3750</v>
      </c>
      <c r="AB296" s="36">
        <v>4504</v>
      </c>
      <c r="AC296" s="36">
        <v>701</v>
      </c>
      <c r="AD296" s="36">
        <v>746</v>
      </c>
      <c r="AE296" s="36">
        <v>369</v>
      </c>
      <c r="AF296" s="36">
        <v>459</v>
      </c>
      <c r="AG296" s="36">
        <v>2372</v>
      </c>
      <c r="AH296" s="36">
        <v>2965</v>
      </c>
      <c r="AI296" s="36">
        <v>783</v>
      </c>
      <c r="AJ296" s="36">
        <v>710</v>
      </c>
      <c r="AK296" s="36">
        <v>2397</v>
      </c>
      <c r="AL296" s="36">
        <v>2882</v>
      </c>
      <c r="AM296" s="36">
        <v>1741</v>
      </c>
      <c r="AN296" s="36">
        <v>1989</v>
      </c>
      <c r="AO296" s="36">
        <v>778</v>
      </c>
      <c r="AP296" s="28">
        <v>4</v>
      </c>
      <c r="AQ296" s="34">
        <v>1</v>
      </c>
      <c r="AR296" s="34">
        <v>10146</v>
      </c>
      <c r="AS296" s="37">
        <v>14681</v>
      </c>
      <c r="AT296" s="43"/>
      <c r="AU296" s="34"/>
      <c r="AV296" s="44">
        <v>0</v>
      </c>
      <c r="AW296" s="34"/>
      <c r="AX296" s="34"/>
      <c r="AY296" s="36"/>
      <c r="AZ296" s="36"/>
      <c r="BA296" s="36">
        <v>1</v>
      </c>
      <c r="BB296" s="36">
        <v>39</v>
      </c>
      <c r="BC296" s="38"/>
      <c r="BD296" s="38"/>
      <c r="BE296" s="38"/>
      <c r="BF296" s="38"/>
    </row>
    <row r="297" spans="2:58" ht="12.75">
      <c r="B297" s="29">
        <v>55085</v>
      </c>
      <c r="C297" s="29">
        <v>7</v>
      </c>
      <c r="D297" s="31" t="s">
        <v>449</v>
      </c>
      <c r="E297" s="31" t="s">
        <v>431</v>
      </c>
      <c r="F297" s="32">
        <v>0</v>
      </c>
      <c r="G297" s="32">
        <v>0</v>
      </c>
      <c r="H297" s="28">
        <v>0</v>
      </c>
      <c r="I297" s="32">
        <v>0</v>
      </c>
      <c r="J297" s="33">
        <v>1124.73</v>
      </c>
      <c r="K297" s="34">
        <v>31679</v>
      </c>
      <c r="L297" s="34">
        <v>36776</v>
      </c>
      <c r="M297" s="34">
        <v>17493</v>
      </c>
      <c r="N297" s="34">
        <v>23213</v>
      </c>
      <c r="O297" s="28">
        <v>4.6</v>
      </c>
      <c r="P297" s="29">
        <v>5.1</v>
      </c>
      <c r="Q297" s="47">
        <v>16522</v>
      </c>
      <c r="R297" s="48">
        <v>25930</v>
      </c>
      <c r="S297" s="36">
        <v>15206</v>
      </c>
      <c r="T297" s="36">
        <v>20452</v>
      </c>
      <c r="U297" s="36">
        <v>135</v>
      </c>
      <c r="V297" s="36">
        <v>0</v>
      </c>
      <c r="W297" s="36">
        <v>131</v>
      </c>
      <c r="X297" s="36">
        <v>0</v>
      </c>
      <c r="Y297" s="36">
        <v>1034</v>
      </c>
      <c r="Z297" s="36">
        <v>1742</v>
      </c>
      <c r="AA297" s="36">
        <v>2429</v>
      </c>
      <c r="AB297" s="36">
        <v>2935</v>
      </c>
      <c r="AC297" s="36">
        <v>740</v>
      </c>
      <c r="AD297" s="36">
        <v>962</v>
      </c>
      <c r="AE297" s="36">
        <v>466</v>
      </c>
      <c r="AF297" s="36">
        <v>521</v>
      </c>
      <c r="AG297" s="36">
        <v>4200</v>
      </c>
      <c r="AH297" s="36">
        <v>5569</v>
      </c>
      <c r="AI297" s="36">
        <v>915</v>
      </c>
      <c r="AJ297" s="36">
        <v>1295</v>
      </c>
      <c r="AK297" s="36">
        <v>5156</v>
      </c>
      <c r="AL297" s="36">
        <v>7102</v>
      </c>
      <c r="AM297" s="36">
        <v>2287</v>
      </c>
      <c r="AN297" s="36">
        <v>2761</v>
      </c>
      <c r="AO297" s="36">
        <v>1584</v>
      </c>
      <c r="AP297" s="28">
        <v>8</v>
      </c>
      <c r="AQ297" s="34">
        <v>1</v>
      </c>
      <c r="AR297" s="34">
        <v>7735</v>
      </c>
      <c r="AS297" s="37">
        <v>26627</v>
      </c>
      <c r="AT297" s="43"/>
      <c r="AU297" s="34"/>
      <c r="AV297" s="44">
        <v>0</v>
      </c>
      <c r="AW297" s="34"/>
      <c r="AX297" s="34"/>
      <c r="AY297" s="36"/>
      <c r="AZ297" s="36"/>
      <c r="BA297" s="36">
        <v>0</v>
      </c>
      <c r="BB297" s="36"/>
      <c r="BC297" s="38"/>
      <c r="BD297" s="38"/>
      <c r="BE297" s="38"/>
      <c r="BF297" s="38"/>
    </row>
    <row r="298" spans="2:58" ht="12.75">
      <c r="B298" s="29">
        <v>55091</v>
      </c>
      <c r="C298" s="29">
        <v>8</v>
      </c>
      <c r="D298" s="31" t="s">
        <v>450</v>
      </c>
      <c r="E298" s="31" t="s">
        <v>431</v>
      </c>
      <c r="F298" s="32">
        <v>0</v>
      </c>
      <c r="G298" s="32">
        <v>0</v>
      </c>
      <c r="H298" s="28">
        <v>0</v>
      </c>
      <c r="I298" s="32">
        <v>1</v>
      </c>
      <c r="J298" s="33">
        <v>232.32</v>
      </c>
      <c r="K298" s="34">
        <v>7107</v>
      </c>
      <c r="L298" s="34">
        <v>7213</v>
      </c>
      <c r="M298" s="34">
        <v>2725</v>
      </c>
      <c r="N298" s="34">
        <v>3261</v>
      </c>
      <c r="O298" s="28">
        <v>4.8</v>
      </c>
      <c r="P298" s="29">
        <v>4.8</v>
      </c>
      <c r="Q298" s="47">
        <v>14260</v>
      </c>
      <c r="R298" s="48">
        <v>20853</v>
      </c>
      <c r="S298" s="36">
        <v>2191</v>
      </c>
      <c r="T298" s="36">
        <v>2685</v>
      </c>
      <c r="U298" s="36">
        <v>36</v>
      </c>
      <c r="V298" s="36">
        <v>0</v>
      </c>
      <c r="W298" s="36">
        <v>10</v>
      </c>
      <c r="X298" s="36">
        <v>0</v>
      </c>
      <c r="Y298" s="36">
        <v>183</v>
      </c>
      <c r="Z298" s="36">
        <v>256</v>
      </c>
      <c r="AA298" s="36">
        <v>149</v>
      </c>
      <c r="AB298" s="36">
        <v>0</v>
      </c>
      <c r="AC298" s="36">
        <v>113</v>
      </c>
      <c r="AD298" s="36">
        <v>0</v>
      </c>
      <c r="AE298" s="36">
        <v>292</v>
      </c>
      <c r="AF298" s="36">
        <v>327</v>
      </c>
      <c r="AG298" s="36">
        <v>596</v>
      </c>
      <c r="AH298" s="36">
        <v>640</v>
      </c>
      <c r="AI298" s="36">
        <v>138</v>
      </c>
      <c r="AJ298" s="36">
        <v>171</v>
      </c>
      <c r="AK298" s="36">
        <v>674</v>
      </c>
      <c r="AL298" s="36">
        <v>772</v>
      </c>
      <c r="AM298" s="36">
        <v>534</v>
      </c>
      <c r="AN298" s="36">
        <v>576</v>
      </c>
      <c r="AO298" s="36">
        <v>201</v>
      </c>
      <c r="AP298" s="28">
        <v>0</v>
      </c>
      <c r="AQ298" s="34"/>
      <c r="AR298" s="34"/>
      <c r="AS298" s="37">
        <v>3036</v>
      </c>
      <c r="AT298" s="43"/>
      <c r="AU298" s="34"/>
      <c r="AV298" s="44">
        <v>0</v>
      </c>
      <c r="AW298" s="34"/>
      <c r="AX298" s="34"/>
      <c r="AY298" s="36"/>
      <c r="AZ298" s="36"/>
      <c r="BA298" s="36">
        <v>0</v>
      </c>
      <c r="BB298" s="36"/>
      <c r="BC298" s="38"/>
      <c r="BD298" s="38"/>
      <c r="BE298" s="38"/>
      <c r="BF298" s="38"/>
    </row>
    <row r="299" spans="2:58" ht="12.75">
      <c r="B299" s="29">
        <v>55093</v>
      </c>
      <c r="C299" s="29">
        <v>1</v>
      </c>
      <c r="D299" s="31" t="s">
        <v>332</v>
      </c>
      <c r="E299" s="31" t="s">
        <v>431</v>
      </c>
      <c r="F299" s="32">
        <v>0</v>
      </c>
      <c r="G299" s="32">
        <v>1</v>
      </c>
      <c r="H299" s="28">
        <v>0</v>
      </c>
      <c r="I299" s="32">
        <v>1</v>
      </c>
      <c r="J299" s="33">
        <v>576.52</v>
      </c>
      <c r="K299" s="34">
        <v>32765</v>
      </c>
      <c r="L299" s="34">
        <v>36804</v>
      </c>
      <c r="M299" s="34">
        <v>12062</v>
      </c>
      <c r="N299" s="34">
        <v>13932</v>
      </c>
      <c r="O299" s="28">
        <v>3.7</v>
      </c>
      <c r="P299" s="29">
        <v>3</v>
      </c>
      <c r="Q299" s="47">
        <v>15992</v>
      </c>
      <c r="R299" s="48">
        <v>26317</v>
      </c>
      <c r="S299" s="36">
        <v>8693</v>
      </c>
      <c r="T299" s="36">
        <v>10418</v>
      </c>
      <c r="U299" s="36">
        <v>385</v>
      </c>
      <c r="V299" s="36">
        <v>0</v>
      </c>
      <c r="W299" s="36">
        <v>13</v>
      </c>
      <c r="X299" s="36">
        <v>0</v>
      </c>
      <c r="Y299" s="36">
        <v>520</v>
      </c>
      <c r="Z299" s="36">
        <v>778</v>
      </c>
      <c r="AA299" s="36">
        <v>1238</v>
      </c>
      <c r="AB299" s="36">
        <v>1384</v>
      </c>
      <c r="AC299" s="36">
        <v>530</v>
      </c>
      <c r="AD299" s="36">
        <v>721</v>
      </c>
      <c r="AE299" s="36">
        <v>378</v>
      </c>
      <c r="AF299" s="36">
        <v>335</v>
      </c>
      <c r="AG299" s="36">
        <v>2250</v>
      </c>
      <c r="AH299" s="36">
        <v>2787</v>
      </c>
      <c r="AI299" s="36">
        <v>623</v>
      </c>
      <c r="AJ299" s="36">
        <v>733</v>
      </c>
      <c r="AK299" s="36">
        <v>2756</v>
      </c>
      <c r="AL299" s="36">
        <v>3442</v>
      </c>
      <c r="AM299" s="36">
        <v>3369</v>
      </c>
      <c r="AN299" s="36">
        <v>3514</v>
      </c>
      <c r="AO299" s="36">
        <v>796</v>
      </c>
      <c r="AP299" s="28">
        <v>0</v>
      </c>
      <c r="AQ299" s="34"/>
      <c r="AR299" s="34"/>
      <c r="AS299" s="37">
        <v>13493</v>
      </c>
      <c r="AT299" s="43"/>
      <c r="AU299" s="34"/>
      <c r="AV299" s="44">
        <v>0</v>
      </c>
      <c r="AW299" s="34"/>
      <c r="AX299" s="34"/>
      <c r="AY299" s="36"/>
      <c r="AZ299" s="36"/>
      <c r="BA299" s="36">
        <v>0</v>
      </c>
      <c r="BB299" s="36"/>
      <c r="BC299" s="38"/>
      <c r="BD299" s="38"/>
      <c r="BE299" s="38" t="s">
        <v>527</v>
      </c>
      <c r="BF299" s="38">
        <v>1</v>
      </c>
    </row>
    <row r="300" spans="2:58" ht="12.75">
      <c r="B300" s="29">
        <v>55095</v>
      </c>
      <c r="C300" s="29">
        <v>6</v>
      </c>
      <c r="D300" s="31" t="s">
        <v>170</v>
      </c>
      <c r="E300" s="31" t="s">
        <v>431</v>
      </c>
      <c r="F300" s="32">
        <v>0</v>
      </c>
      <c r="G300" s="32">
        <v>0</v>
      </c>
      <c r="H300" s="28">
        <v>1</v>
      </c>
      <c r="I300" s="32">
        <v>1</v>
      </c>
      <c r="J300" s="33">
        <v>917.33</v>
      </c>
      <c r="K300" s="34">
        <v>34773</v>
      </c>
      <c r="L300" s="34">
        <v>41319</v>
      </c>
      <c r="M300" s="34">
        <v>13075</v>
      </c>
      <c r="N300" s="34">
        <v>18999</v>
      </c>
      <c r="O300" s="28">
        <v>6</v>
      </c>
      <c r="P300" s="29">
        <v>3.7</v>
      </c>
      <c r="Q300" s="47">
        <v>14353</v>
      </c>
      <c r="R300" s="48">
        <v>22688</v>
      </c>
      <c r="S300" s="36">
        <v>10960</v>
      </c>
      <c r="T300" s="36">
        <v>16461</v>
      </c>
      <c r="U300" s="36">
        <v>193</v>
      </c>
      <c r="V300" s="36">
        <v>0</v>
      </c>
      <c r="W300" s="36">
        <v>38</v>
      </c>
      <c r="X300" s="36">
        <v>0</v>
      </c>
      <c r="Y300" s="36">
        <v>799</v>
      </c>
      <c r="Z300" s="36">
        <v>1333</v>
      </c>
      <c r="AA300" s="36">
        <v>2497</v>
      </c>
      <c r="AB300" s="36">
        <v>4410</v>
      </c>
      <c r="AC300" s="36">
        <v>587</v>
      </c>
      <c r="AD300" s="36">
        <v>783</v>
      </c>
      <c r="AE300" s="36">
        <v>507</v>
      </c>
      <c r="AF300" s="36">
        <v>427</v>
      </c>
      <c r="AG300" s="36">
        <v>2450</v>
      </c>
      <c r="AH300" s="36">
        <v>3437</v>
      </c>
      <c r="AI300" s="36">
        <v>679</v>
      </c>
      <c r="AJ300" s="36">
        <v>1097</v>
      </c>
      <c r="AK300" s="36">
        <v>3210</v>
      </c>
      <c r="AL300" s="36">
        <v>4681</v>
      </c>
      <c r="AM300" s="36">
        <v>2115</v>
      </c>
      <c r="AN300" s="36">
        <v>2538</v>
      </c>
      <c r="AO300" s="36">
        <v>1062</v>
      </c>
      <c r="AP300" s="28">
        <v>1</v>
      </c>
      <c r="AQ300" s="34"/>
      <c r="AR300" s="34"/>
      <c r="AS300" s="37">
        <v>21129</v>
      </c>
      <c r="AT300" s="43"/>
      <c r="AU300" s="34"/>
      <c r="AV300" s="44">
        <v>0</v>
      </c>
      <c r="AW300" s="34"/>
      <c r="AX300" s="34"/>
      <c r="AY300" s="36"/>
      <c r="AZ300" s="36"/>
      <c r="BA300" s="36">
        <v>0</v>
      </c>
      <c r="BB300" s="36"/>
      <c r="BC300" s="38">
        <v>1</v>
      </c>
      <c r="BD300" s="38" t="s">
        <v>451</v>
      </c>
      <c r="BE300" s="38"/>
      <c r="BF300" s="38"/>
    </row>
    <row r="301" spans="2:58" ht="12.75">
      <c r="B301" s="29">
        <v>55099</v>
      </c>
      <c r="C301" s="29">
        <v>7</v>
      </c>
      <c r="D301" s="31" t="s">
        <v>452</v>
      </c>
      <c r="E301" s="31" t="s">
        <v>431</v>
      </c>
      <c r="F301" s="32">
        <v>0</v>
      </c>
      <c r="G301" s="32">
        <v>0</v>
      </c>
      <c r="H301" s="28">
        <v>0</v>
      </c>
      <c r="I301" s="32">
        <v>0</v>
      </c>
      <c r="J301" s="33">
        <v>1252.69</v>
      </c>
      <c r="K301" s="34">
        <v>15600</v>
      </c>
      <c r="L301" s="34">
        <v>15822</v>
      </c>
      <c r="M301" s="34">
        <v>7902</v>
      </c>
      <c r="N301" s="34">
        <v>8392</v>
      </c>
      <c r="O301" s="28">
        <v>5.4</v>
      </c>
      <c r="P301" s="29">
        <v>6.8</v>
      </c>
      <c r="Q301" s="47">
        <v>14714</v>
      </c>
      <c r="R301" s="48">
        <v>22019</v>
      </c>
      <c r="S301" s="36">
        <v>6883</v>
      </c>
      <c r="T301" s="36">
        <v>7259</v>
      </c>
      <c r="U301" s="36">
        <v>126</v>
      </c>
      <c r="V301" s="36">
        <v>0</v>
      </c>
      <c r="W301" s="36">
        <v>0</v>
      </c>
      <c r="X301" s="36">
        <v>0</v>
      </c>
      <c r="Y301" s="36">
        <v>233</v>
      </c>
      <c r="Z301" s="36">
        <v>351</v>
      </c>
      <c r="AA301" s="36">
        <v>3071</v>
      </c>
      <c r="AB301" s="36">
        <v>2700</v>
      </c>
      <c r="AC301" s="36">
        <v>282</v>
      </c>
      <c r="AD301" s="36">
        <v>274</v>
      </c>
      <c r="AE301" s="36">
        <v>161</v>
      </c>
      <c r="AF301" s="36">
        <v>222</v>
      </c>
      <c r="AG301" s="36">
        <v>1245</v>
      </c>
      <c r="AH301" s="36">
        <v>1326</v>
      </c>
      <c r="AI301" s="36">
        <v>271</v>
      </c>
      <c r="AJ301" s="36">
        <v>410</v>
      </c>
      <c r="AK301" s="36">
        <v>1490</v>
      </c>
      <c r="AL301" s="36">
        <v>1838</v>
      </c>
      <c r="AM301" s="36">
        <v>1019</v>
      </c>
      <c r="AN301" s="36">
        <v>1133</v>
      </c>
      <c r="AO301" s="36">
        <v>468</v>
      </c>
      <c r="AP301" s="28">
        <v>4</v>
      </c>
      <c r="AQ301" s="34"/>
      <c r="AR301" s="34"/>
      <c r="AS301" s="37">
        <v>9574</v>
      </c>
      <c r="AT301" s="43"/>
      <c r="AU301" s="34"/>
      <c r="AV301" s="44">
        <v>0</v>
      </c>
      <c r="AW301" s="34"/>
      <c r="AX301" s="34"/>
      <c r="AY301" s="36"/>
      <c r="AZ301" s="36"/>
      <c r="BA301" s="36">
        <v>0</v>
      </c>
      <c r="BB301" s="36"/>
      <c r="BC301" s="38"/>
      <c r="BD301" s="38"/>
      <c r="BE301" s="38"/>
      <c r="BF301" s="38"/>
    </row>
    <row r="302" spans="2:58" ht="12.75">
      <c r="B302" s="29">
        <v>55107</v>
      </c>
      <c r="C302" s="29">
        <v>7</v>
      </c>
      <c r="D302" s="31" t="s">
        <v>453</v>
      </c>
      <c r="E302" s="31" t="s">
        <v>431</v>
      </c>
      <c r="F302" s="32">
        <v>0</v>
      </c>
      <c r="G302" s="32">
        <v>0</v>
      </c>
      <c r="H302" s="28">
        <v>1</v>
      </c>
      <c r="I302" s="32">
        <v>1</v>
      </c>
      <c r="J302" s="33">
        <v>913.19</v>
      </c>
      <c r="K302" s="34">
        <v>15079</v>
      </c>
      <c r="L302" s="34">
        <v>15347</v>
      </c>
      <c r="M302" s="34">
        <v>6407</v>
      </c>
      <c r="N302" s="34">
        <v>8116</v>
      </c>
      <c r="O302" s="28">
        <v>8.2</v>
      </c>
      <c r="P302" s="29">
        <v>6.6</v>
      </c>
      <c r="Q302" s="47">
        <v>12053</v>
      </c>
      <c r="R302" s="48">
        <v>19191</v>
      </c>
      <c r="S302" s="36">
        <v>5094</v>
      </c>
      <c r="T302" s="36">
        <v>6772</v>
      </c>
      <c r="U302" s="36">
        <v>60</v>
      </c>
      <c r="V302" s="36">
        <v>0</v>
      </c>
      <c r="W302" s="36">
        <v>0</v>
      </c>
      <c r="X302" s="36">
        <v>0</v>
      </c>
      <c r="Y302" s="36">
        <v>342</v>
      </c>
      <c r="Z302" s="36">
        <v>356</v>
      </c>
      <c r="AA302" s="36">
        <v>1722</v>
      </c>
      <c r="AB302" s="36">
        <v>2598</v>
      </c>
      <c r="AC302" s="36">
        <v>263</v>
      </c>
      <c r="AD302" s="36">
        <v>375</v>
      </c>
      <c r="AE302" s="36">
        <v>162</v>
      </c>
      <c r="AF302" s="36">
        <v>152</v>
      </c>
      <c r="AG302" s="36">
        <v>900</v>
      </c>
      <c r="AH302" s="36">
        <v>1355</v>
      </c>
      <c r="AI302" s="36">
        <v>218</v>
      </c>
      <c r="AJ302" s="36">
        <v>266</v>
      </c>
      <c r="AK302" s="36">
        <v>1418</v>
      </c>
      <c r="AL302" s="36">
        <v>1562</v>
      </c>
      <c r="AM302" s="36">
        <v>1313</v>
      </c>
      <c r="AN302" s="36">
        <v>1344</v>
      </c>
      <c r="AO302" s="36">
        <v>335</v>
      </c>
      <c r="AP302" s="28">
        <v>2</v>
      </c>
      <c r="AQ302" s="34"/>
      <c r="AR302" s="34"/>
      <c r="AS302" s="28">
        <v>7609</v>
      </c>
      <c r="AT302" s="43"/>
      <c r="AU302" s="34"/>
      <c r="AV302" s="44">
        <v>0</v>
      </c>
      <c r="AW302" s="34"/>
      <c r="AX302" s="34"/>
      <c r="AY302" s="36"/>
      <c r="AZ302" s="36"/>
      <c r="BA302" s="36">
        <v>0</v>
      </c>
      <c r="BB302" s="36"/>
      <c r="BC302" s="38"/>
      <c r="BD302" s="38"/>
      <c r="BE302" s="38" t="s">
        <v>528</v>
      </c>
      <c r="BF302" s="38">
        <v>1</v>
      </c>
    </row>
    <row r="303" spans="2:58" ht="12.75">
      <c r="B303" s="29">
        <v>55109</v>
      </c>
      <c r="C303" s="29">
        <v>1</v>
      </c>
      <c r="D303" s="31" t="s">
        <v>454</v>
      </c>
      <c r="E303" s="31" t="s">
        <v>431</v>
      </c>
      <c r="F303" s="32">
        <v>1</v>
      </c>
      <c r="G303" s="32">
        <v>0</v>
      </c>
      <c r="H303" s="28">
        <v>0</v>
      </c>
      <c r="I303" s="32">
        <v>0</v>
      </c>
      <c r="J303" s="33">
        <v>721.96</v>
      </c>
      <c r="K303" s="34">
        <v>50251</v>
      </c>
      <c r="L303" s="34">
        <v>63155</v>
      </c>
      <c r="M303" s="34">
        <v>21689</v>
      </c>
      <c r="N303" s="34">
        <v>32204</v>
      </c>
      <c r="O303" s="28">
        <v>3.6</v>
      </c>
      <c r="P303" s="29">
        <v>2.5</v>
      </c>
      <c r="Q303" s="47">
        <v>19017</v>
      </c>
      <c r="R303" s="48">
        <v>31158</v>
      </c>
      <c r="S303" s="36">
        <v>18711</v>
      </c>
      <c r="T303" s="36">
        <v>28668</v>
      </c>
      <c r="U303" s="36">
        <v>262</v>
      </c>
      <c r="V303" s="36">
        <v>0</v>
      </c>
      <c r="W303" s="36">
        <v>33</v>
      </c>
      <c r="X303" s="36">
        <v>0</v>
      </c>
      <c r="Y303" s="36">
        <v>1049</v>
      </c>
      <c r="Z303" s="36">
        <v>1932</v>
      </c>
      <c r="AA303" s="36">
        <v>4306</v>
      </c>
      <c r="AB303" s="36">
        <v>7185</v>
      </c>
      <c r="AC303" s="36">
        <v>1208</v>
      </c>
      <c r="AD303" s="36">
        <v>1390</v>
      </c>
      <c r="AE303" s="36">
        <v>768</v>
      </c>
      <c r="AF303" s="36">
        <v>748</v>
      </c>
      <c r="AG303" s="36">
        <v>4649</v>
      </c>
      <c r="AH303" s="36">
        <v>6506</v>
      </c>
      <c r="AI303" s="36">
        <v>1073</v>
      </c>
      <c r="AJ303" s="36">
        <v>1649</v>
      </c>
      <c r="AK303" s="36">
        <v>5363</v>
      </c>
      <c r="AL303" s="36">
        <v>8761</v>
      </c>
      <c r="AM303" s="36">
        <v>2978</v>
      </c>
      <c r="AN303" s="36">
        <v>3536</v>
      </c>
      <c r="AO303" s="36">
        <v>648</v>
      </c>
      <c r="AP303" s="28">
        <v>6</v>
      </c>
      <c r="AQ303" s="34">
        <v>3</v>
      </c>
      <c r="AR303" s="34">
        <v>21298</v>
      </c>
      <c r="AS303" s="37">
        <v>24265</v>
      </c>
      <c r="AT303" s="43"/>
      <c r="AU303" s="34"/>
      <c r="AV303" s="44">
        <v>0</v>
      </c>
      <c r="AW303" s="34"/>
      <c r="AX303" s="34"/>
      <c r="AY303" s="36"/>
      <c r="AZ303" s="36"/>
      <c r="BA303" s="36">
        <v>1</v>
      </c>
      <c r="BB303" s="36">
        <v>94</v>
      </c>
      <c r="BC303" s="38"/>
      <c r="BD303" s="38"/>
      <c r="BE303" s="38"/>
      <c r="BF303" s="38"/>
    </row>
    <row r="304" spans="2:58" ht="12.75">
      <c r="B304" s="29">
        <v>55113</v>
      </c>
      <c r="C304" s="29">
        <v>9</v>
      </c>
      <c r="D304" s="31" t="s">
        <v>455</v>
      </c>
      <c r="E304" s="31" t="s">
        <v>431</v>
      </c>
      <c r="F304" s="32">
        <v>0</v>
      </c>
      <c r="G304" s="32">
        <v>1</v>
      </c>
      <c r="H304" s="28">
        <v>1</v>
      </c>
      <c r="I304" s="32">
        <v>1</v>
      </c>
      <c r="J304" s="33">
        <v>1256.53</v>
      </c>
      <c r="K304" s="34">
        <v>14181</v>
      </c>
      <c r="L304" s="34">
        <v>16196</v>
      </c>
      <c r="M304" s="34">
        <v>5949</v>
      </c>
      <c r="N304" s="34">
        <v>9136</v>
      </c>
      <c r="O304" s="28">
        <v>8.2</v>
      </c>
      <c r="P304" s="29">
        <v>5.5</v>
      </c>
      <c r="Q304" s="47">
        <v>12448</v>
      </c>
      <c r="R304" s="48">
        <v>21356</v>
      </c>
      <c r="S304" s="36">
        <v>5118</v>
      </c>
      <c r="T304" s="36">
        <v>7976</v>
      </c>
      <c r="U304" s="36">
        <v>93</v>
      </c>
      <c r="V304" s="36">
        <v>177</v>
      </c>
      <c r="W304" s="36">
        <v>0</v>
      </c>
      <c r="X304" s="36">
        <v>0</v>
      </c>
      <c r="Y304" s="36">
        <v>454</v>
      </c>
      <c r="Z304" s="36">
        <v>765</v>
      </c>
      <c r="AA304" s="36">
        <v>595</v>
      </c>
      <c r="AB304" s="36">
        <v>846</v>
      </c>
      <c r="AC304" s="36">
        <v>171</v>
      </c>
      <c r="AD304" s="36">
        <v>225</v>
      </c>
      <c r="AE304" s="36">
        <v>153</v>
      </c>
      <c r="AF304" s="36">
        <v>169</v>
      </c>
      <c r="AG304" s="36">
        <v>1292</v>
      </c>
      <c r="AH304" s="36">
        <v>2047</v>
      </c>
      <c r="AI304" s="36">
        <v>354</v>
      </c>
      <c r="AJ304" s="36">
        <v>589</v>
      </c>
      <c r="AK304" s="36">
        <v>2002</v>
      </c>
      <c r="AL304" s="36">
        <v>3152</v>
      </c>
      <c r="AM304" s="36">
        <v>831</v>
      </c>
      <c r="AN304" s="36">
        <v>1160</v>
      </c>
      <c r="AO304" s="36">
        <v>1683</v>
      </c>
      <c r="AP304" s="28">
        <v>1</v>
      </c>
      <c r="AQ304" s="34"/>
      <c r="AR304" s="34"/>
      <c r="AS304" s="37">
        <v>13722</v>
      </c>
      <c r="AT304" s="43"/>
      <c r="AU304" s="34"/>
      <c r="AV304" s="44">
        <v>1</v>
      </c>
      <c r="AW304" s="34" t="s">
        <v>456</v>
      </c>
      <c r="AX304" s="34"/>
      <c r="AY304" s="36">
        <v>2</v>
      </c>
      <c r="AZ304" s="36" t="s">
        <v>457</v>
      </c>
      <c r="BA304" s="36">
        <v>0</v>
      </c>
      <c r="BB304" s="36"/>
      <c r="BC304" s="38"/>
      <c r="BD304" s="38"/>
      <c r="BE304" s="38"/>
      <c r="BF304" s="38"/>
    </row>
    <row r="305" spans="2:58" ht="12.75">
      <c r="B305" s="29">
        <v>55119</v>
      </c>
      <c r="C305" s="29">
        <v>6</v>
      </c>
      <c r="D305" s="31" t="s">
        <v>458</v>
      </c>
      <c r="E305" s="31" t="s">
        <v>431</v>
      </c>
      <c r="F305" s="32">
        <v>0</v>
      </c>
      <c r="G305" s="32">
        <v>0</v>
      </c>
      <c r="H305" s="28">
        <v>0</v>
      </c>
      <c r="I305" s="32">
        <v>1</v>
      </c>
      <c r="J305" s="33">
        <v>974.96</v>
      </c>
      <c r="K305" s="34">
        <v>18901</v>
      </c>
      <c r="L305" s="34">
        <v>19680</v>
      </c>
      <c r="M305" s="34">
        <v>8858</v>
      </c>
      <c r="N305" s="34">
        <v>11065</v>
      </c>
      <c r="O305" s="28">
        <v>6.7</v>
      </c>
      <c r="P305" s="29">
        <v>4.6</v>
      </c>
      <c r="Q305" s="47">
        <v>13443</v>
      </c>
      <c r="R305" s="48">
        <v>20269</v>
      </c>
      <c r="S305" s="36">
        <v>7927</v>
      </c>
      <c r="T305" s="36">
        <v>9999</v>
      </c>
      <c r="U305" s="36">
        <v>148</v>
      </c>
      <c r="V305" s="36">
        <v>0</v>
      </c>
      <c r="W305" s="36">
        <v>0</v>
      </c>
      <c r="X305" s="36">
        <v>0</v>
      </c>
      <c r="Y305" s="36">
        <v>390</v>
      </c>
      <c r="Z305" s="36">
        <v>519</v>
      </c>
      <c r="AA305" s="36">
        <v>2835</v>
      </c>
      <c r="AB305" s="36">
        <v>3781</v>
      </c>
      <c r="AC305" s="36">
        <v>547</v>
      </c>
      <c r="AD305" s="36">
        <v>643</v>
      </c>
      <c r="AE305" s="36">
        <v>504</v>
      </c>
      <c r="AF305" s="36">
        <v>534</v>
      </c>
      <c r="AG305" s="36">
        <v>1379</v>
      </c>
      <c r="AH305" s="36">
        <v>1875</v>
      </c>
      <c r="AI305" s="36">
        <v>439</v>
      </c>
      <c r="AJ305" s="36">
        <v>527</v>
      </c>
      <c r="AK305" s="36">
        <v>1679</v>
      </c>
      <c r="AL305" s="36">
        <v>1930</v>
      </c>
      <c r="AM305" s="36">
        <v>931</v>
      </c>
      <c r="AN305" s="36">
        <v>1066</v>
      </c>
      <c r="AO305" s="36">
        <v>472</v>
      </c>
      <c r="AP305" s="28">
        <v>1</v>
      </c>
      <c r="AQ305" s="34"/>
      <c r="AR305" s="34"/>
      <c r="AS305" s="37">
        <v>8595</v>
      </c>
      <c r="AT305" s="43"/>
      <c r="AU305" s="34"/>
      <c r="AV305" s="44">
        <v>0</v>
      </c>
      <c r="AW305" s="34"/>
      <c r="AX305" s="34"/>
      <c r="AY305" s="36"/>
      <c r="AZ305" s="36"/>
      <c r="BA305" s="36">
        <v>0</v>
      </c>
      <c r="BB305" s="36"/>
      <c r="BC305" s="38"/>
      <c r="BD305" s="38"/>
      <c r="BE305" s="38"/>
      <c r="BF305" s="38"/>
    </row>
    <row r="306" spans="2:58" ht="12.75">
      <c r="B306" s="29">
        <v>55121</v>
      </c>
      <c r="C306" s="29">
        <v>8</v>
      </c>
      <c r="D306" s="31" t="s">
        <v>459</v>
      </c>
      <c r="E306" s="31" t="s">
        <v>431</v>
      </c>
      <c r="F306" s="32">
        <v>0</v>
      </c>
      <c r="G306" s="32">
        <v>0</v>
      </c>
      <c r="H306" s="28">
        <v>0</v>
      </c>
      <c r="I306" s="32">
        <v>1</v>
      </c>
      <c r="J306" s="33">
        <v>734.15</v>
      </c>
      <c r="K306" s="34">
        <v>25263</v>
      </c>
      <c r="L306" s="34">
        <v>27010</v>
      </c>
      <c r="M306" s="34">
        <v>11991</v>
      </c>
      <c r="N306" s="34">
        <v>15048</v>
      </c>
      <c r="O306" s="28">
        <v>6.5</v>
      </c>
      <c r="P306" s="29">
        <v>4.6</v>
      </c>
      <c r="Q306" s="47">
        <v>14712</v>
      </c>
      <c r="R306" s="48">
        <v>22518</v>
      </c>
      <c r="S306" s="36">
        <v>10150</v>
      </c>
      <c r="T306" s="36">
        <v>12990</v>
      </c>
      <c r="U306" s="36">
        <v>0</v>
      </c>
      <c r="V306" s="36">
        <v>0</v>
      </c>
      <c r="W306" s="36">
        <v>0</v>
      </c>
      <c r="X306" s="36">
        <v>0</v>
      </c>
      <c r="Y306" s="36">
        <v>448</v>
      </c>
      <c r="Z306" s="36">
        <v>708</v>
      </c>
      <c r="AA306" s="36">
        <v>3970</v>
      </c>
      <c r="AB306" s="36">
        <v>5207</v>
      </c>
      <c r="AC306" s="36">
        <v>456</v>
      </c>
      <c r="AD306" s="36">
        <v>669</v>
      </c>
      <c r="AE306" s="36">
        <v>509</v>
      </c>
      <c r="AF306" s="36">
        <v>476</v>
      </c>
      <c r="AG306" s="36">
        <v>1879</v>
      </c>
      <c r="AH306" s="36">
        <v>2038</v>
      </c>
      <c r="AI306" s="36">
        <v>457</v>
      </c>
      <c r="AJ306" s="36">
        <v>546</v>
      </c>
      <c r="AK306" s="36">
        <v>2264</v>
      </c>
      <c r="AL306" s="36">
        <v>3163</v>
      </c>
      <c r="AM306" s="36">
        <v>1841</v>
      </c>
      <c r="AN306" s="36">
        <v>2058</v>
      </c>
      <c r="AO306" s="36">
        <v>673</v>
      </c>
      <c r="AP306" s="28">
        <v>6</v>
      </c>
      <c r="AQ306" s="34"/>
      <c r="AR306" s="34"/>
      <c r="AS306" s="37">
        <v>11482</v>
      </c>
      <c r="AT306" s="43"/>
      <c r="AU306" s="34"/>
      <c r="AV306" s="44">
        <v>0</v>
      </c>
      <c r="AW306" s="34"/>
      <c r="AX306" s="34"/>
      <c r="AY306" s="36"/>
      <c r="AZ306" s="36"/>
      <c r="BA306" s="36">
        <v>1</v>
      </c>
      <c r="BB306" s="36">
        <v>94</v>
      </c>
      <c r="BC306" s="38"/>
      <c r="BD306" s="38"/>
      <c r="BE306" s="38"/>
      <c r="BF306" s="38"/>
    </row>
    <row r="307" spans="2:58" ht="12.75">
      <c r="B307" s="29">
        <v>55125</v>
      </c>
      <c r="C307" s="29">
        <v>9</v>
      </c>
      <c r="D307" s="31" t="s">
        <v>460</v>
      </c>
      <c r="E307" s="31" t="s">
        <v>431</v>
      </c>
      <c r="F307" s="32">
        <v>0</v>
      </c>
      <c r="G307" s="32">
        <v>1</v>
      </c>
      <c r="H307" s="28">
        <v>0</v>
      </c>
      <c r="I307" s="32">
        <v>0</v>
      </c>
      <c r="J307" s="33">
        <v>872.8</v>
      </c>
      <c r="K307" s="34">
        <v>17707</v>
      </c>
      <c r="L307" s="34">
        <v>21033</v>
      </c>
      <c r="M307" s="34">
        <v>8158</v>
      </c>
      <c r="N307" s="34">
        <v>11928</v>
      </c>
      <c r="O307" s="28">
        <v>5.7</v>
      </c>
      <c r="P307" s="29">
        <v>5.1</v>
      </c>
      <c r="Q307" s="47">
        <v>14872</v>
      </c>
      <c r="R307" s="48">
        <v>24383</v>
      </c>
      <c r="S307" s="36">
        <v>7316</v>
      </c>
      <c r="T307" s="36">
        <v>10732</v>
      </c>
      <c r="U307" s="36">
        <v>101</v>
      </c>
      <c r="V307" s="36">
        <v>0</v>
      </c>
      <c r="W307" s="36">
        <v>0</v>
      </c>
      <c r="X307" s="36">
        <v>0</v>
      </c>
      <c r="Y307" s="36">
        <v>766</v>
      </c>
      <c r="Z307" s="36">
        <v>1440</v>
      </c>
      <c r="AA307" s="36">
        <v>703</v>
      </c>
      <c r="AB307" s="36">
        <v>656</v>
      </c>
      <c r="AC307" s="36">
        <v>253</v>
      </c>
      <c r="AD307" s="36">
        <v>307</v>
      </c>
      <c r="AE307" s="36">
        <v>172</v>
      </c>
      <c r="AF307" s="36">
        <v>222</v>
      </c>
      <c r="AG307" s="36">
        <v>1953</v>
      </c>
      <c r="AH307" s="36">
        <v>2890</v>
      </c>
      <c r="AI307" s="36">
        <v>545</v>
      </c>
      <c r="AJ307" s="36">
        <v>854</v>
      </c>
      <c r="AK307" s="36">
        <v>2819</v>
      </c>
      <c r="AL307" s="36">
        <v>4150</v>
      </c>
      <c r="AM307" s="36">
        <v>842</v>
      </c>
      <c r="AN307" s="36">
        <v>1196</v>
      </c>
      <c r="AO307" s="36">
        <v>793</v>
      </c>
      <c r="AP307" s="28">
        <v>5</v>
      </c>
      <c r="AQ307" s="34"/>
      <c r="AR307" s="34"/>
      <c r="AS307" s="37">
        <v>22397</v>
      </c>
      <c r="AT307" s="43"/>
      <c r="AU307" s="34"/>
      <c r="AV307" s="44">
        <v>1</v>
      </c>
      <c r="AW307" s="34" t="s">
        <v>461</v>
      </c>
      <c r="AX307" s="34"/>
      <c r="AY307" s="36"/>
      <c r="AZ307" s="36"/>
      <c r="BA307" s="36">
        <v>0</v>
      </c>
      <c r="BB307" s="36"/>
      <c r="BC307" s="38"/>
      <c r="BD307" s="38"/>
      <c r="BE307" s="38"/>
      <c r="BF307" s="38"/>
    </row>
    <row r="308" spans="2:58" ht="12.75">
      <c r="B308" s="29">
        <v>55129</v>
      </c>
      <c r="C308" s="29">
        <v>9</v>
      </c>
      <c r="D308" s="31" t="s">
        <v>462</v>
      </c>
      <c r="E308" s="31" t="s">
        <v>431</v>
      </c>
      <c r="F308" s="32">
        <v>0</v>
      </c>
      <c r="G308" s="32">
        <v>0</v>
      </c>
      <c r="H308" s="28">
        <v>1</v>
      </c>
      <c r="I308" s="32">
        <v>1</v>
      </c>
      <c r="J308" s="33">
        <v>809.74</v>
      </c>
      <c r="K308" s="34">
        <v>13772</v>
      </c>
      <c r="L308" s="34">
        <v>16036</v>
      </c>
      <c r="M308" s="34">
        <v>5612</v>
      </c>
      <c r="N308" s="34">
        <v>7499</v>
      </c>
      <c r="O308" s="28">
        <v>7.2</v>
      </c>
      <c r="P308" s="29">
        <v>5.7</v>
      </c>
      <c r="Q308" s="47">
        <v>13015</v>
      </c>
      <c r="R308" s="48">
        <v>20002</v>
      </c>
      <c r="S308" s="36">
        <v>4457</v>
      </c>
      <c r="T308" s="36">
        <v>6147</v>
      </c>
      <c r="U308" s="36">
        <v>45</v>
      </c>
      <c r="V308" s="36">
        <v>68</v>
      </c>
      <c r="W308" s="36">
        <v>0</v>
      </c>
      <c r="X308" s="36">
        <v>0</v>
      </c>
      <c r="Y308" s="36">
        <v>276</v>
      </c>
      <c r="Z308" s="36">
        <v>437</v>
      </c>
      <c r="AA308" s="36">
        <v>939</v>
      </c>
      <c r="AB308" s="36">
        <v>1127</v>
      </c>
      <c r="AC308" s="36">
        <v>299</v>
      </c>
      <c r="AD308" s="36">
        <v>403</v>
      </c>
      <c r="AE308" s="36">
        <v>157</v>
      </c>
      <c r="AF308" s="36">
        <v>190</v>
      </c>
      <c r="AG308" s="36">
        <v>1171</v>
      </c>
      <c r="AH308" s="36">
        <v>1602</v>
      </c>
      <c r="AI308" s="36">
        <v>284</v>
      </c>
      <c r="AJ308" s="36">
        <v>438</v>
      </c>
      <c r="AK308" s="36">
        <v>1282</v>
      </c>
      <c r="AL308" s="36">
        <v>1876</v>
      </c>
      <c r="AM308" s="36">
        <v>1155</v>
      </c>
      <c r="AN308" s="36">
        <v>1352</v>
      </c>
      <c r="AO308" s="36">
        <v>578</v>
      </c>
      <c r="AP308" s="28">
        <v>2</v>
      </c>
      <c r="AQ308" s="34"/>
      <c r="AR308" s="34"/>
      <c r="AS308" s="37">
        <v>10814</v>
      </c>
      <c r="AT308" s="34"/>
      <c r="AU308" s="34"/>
      <c r="AV308" s="44">
        <v>0</v>
      </c>
      <c r="AW308" s="34"/>
      <c r="AX308" s="34"/>
      <c r="AY308" s="36"/>
      <c r="AZ308" s="36"/>
      <c r="BA308" s="36">
        <v>0</v>
      </c>
      <c r="BB308" s="36"/>
      <c r="BC308" s="38"/>
      <c r="BD308" s="38"/>
      <c r="BE308" s="38"/>
      <c r="BF308" s="38"/>
    </row>
    <row r="309" spans="10:18" ht="12.75">
      <c r="J309" s="36"/>
      <c r="K309" s="34"/>
      <c r="L309" s="34"/>
      <c r="M309" s="34"/>
      <c r="N309" s="34"/>
      <c r="Q309" s="35"/>
      <c r="R309" s="35"/>
    </row>
    <row r="310" spans="10:18" ht="12.75">
      <c r="J310" s="36"/>
      <c r="K310" s="34"/>
      <c r="L310" s="34"/>
      <c r="M310" s="34"/>
      <c r="N310" s="34"/>
      <c r="P310" s="80">
        <f>MIN(P6:P308)</f>
        <v>0.7</v>
      </c>
      <c r="Q310" s="35"/>
      <c r="R310" s="35"/>
    </row>
    <row r="311" spans="10:18" ht="12.75">
      <c r="J311" s="36"/>
      <c r="K311" s="34"/>
      <c r="L311" s="34"/>
      <c r="M311" s="34"/>
      <c r="N311" s="34"/>
      <c r="P311" s="80">
        <f>MAX(P6:P308)</f>
        <v>14.6</v>
      </c>
      <c r="Q311" s="35"/>
      <c r="R311" s="35"/>
    </row>
    <row r="312" spans="10:18" ht="12.75">
      <c r="J312" s="36"/>
      <c r="K312" s="34"/>
      <c r="L312" s="34"/>
      <c r="M312" s="34"/>
      <c r="N312" s="34"/>
      <c r="Q312" s="35"/>
      <c r="R312" s="35"/>
    </row>
    <row r="313" spans="10:18" ht="12.75">
      <c r="J313" s="36"/>
      <c r="K313" s="34"/>
      <c r="L313" s="34"/>
      <c r="M313" s="34"/>
      <c r="N313" s="34"/>
      <c r="Q313" s="35"/>
      <c r="R313" s="35"/>
    </row>
    <row r="314" spans="10:18" ht="12.75">
      <c r="J314" s="36"/>
      <c r="K314" s="34"/>
      <c r="L314" s="34"/>
      <c r="M314" s="34"/>
      <c r="N314" s="34"/>
      <c r="Q314" s="35"/>
      <c r="R314" s="35"/>
    </row>
    <row r="315" spans="10:18" ht="12.75">
      <c r="J315" s="36"/>
      <c r="K315" s="34"/>
      <c r="L315" s="34"/>
      <c r="M315" s="34"/>
      <c r="N315" s="34"/>
      <c r="Q315" s="35"/>
      <c r="R315" s="35"/>
    </row>
    <row r="316" spans="10:14" ht="12.75">
      <c r="J316" s="36"/>
      <c r="K316" s="34"/>
      <c r="L316" s="34"/>
      <c r="M316" s="34"/>
      <c r="N316" s="34"/>
    </row>
    <row r="317" spans="10:14" ht="12.75">
      <c r="J317" s="36"/>
      <c r="K317" s="34"/>
      <c r="L317" s="34"/>
      <c r="M317" s="34"/>
      <c r="N317" s="34"/>
    </row>
  </sheetData>
  <mergeCells count="7">
    <mergeCell ref="AY1:AZ1"/>
    <mergeCell ref="BA1:BB1"/>
    <mergeCell ref="BC1:BD1"/>
    <mergeCell ref="B1:C1"/>
    <mergeCell ref="AO1:AP1"/>
    <mergeCell ref="AQ1:AR1"/>
    <mergeCell ref="AV1:AX1"/>
  </mergeCells>
  <printOptions gridLines="1"/>
  <pageMargins left="0.25" right="0.1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3"/>
  <sheetViews>
    <sheetView workbookViewId="0" topLeftCell="A1">
      <pane xSplit="3" ySplit="5" topLeftCell="D6" activePane="bottomRight" state="frozen"/>
      <selection pane="topLeft" activeCell="A1" sqref="A1:IV16384"/>
      <selection pane="topRight" activeCell="E1" sqref="E1:E16384"/>
      <selection pane="bottomLeft" activeCell="A203" sqref="A203"/>
      <selection pane="bottomRight" activeCell="A1" sqref="A1"/>
    </sheetView>
  </sheetViews>
  <sheetFormatPr defaultColWidth="9.140625" defaultRowHeight="12.75"/>
  <cols>
    <col min="1" max="1" width="11.7109375" style="0" customWidth="1"/>
    <col min="2" max="2" width="20.8515625" style="28" customWidth="1"/>
    <col min="3" max="3" width="6.8515625" style="28" customWidth="1"/>
    <col min="4" max="4" width="6.8515625" style="45" customWidth="1"/>
    <col min="5" max="5" width="11.8515625" style="0" customWidth="1"/>
    <col min="6" max="6" width="15.57421875" style="28" customWidth="1"/>
    <col min="7" max="7" width="9.8515625" style="28" customWidth="1"/>
    <col min="8" max="8" width="12.8515625" style="28" hidden="1" customWidth="1"/>
    <col min="9" max="9" width="11.28125" style="28" hidden="1" customWidth="1"/>
    <col min="10" max="10" width="16.8515625" style="28" customWidth="1"/>
    <col min="11" max="11" width="11.421875" style="28" customWidth="1"/>
    <col min="12" max="12" width="11.421875" style="28" hidden="1" customWidth="1"/>
    <col min="13" max="13" width="15.140625" style="28" customWidth="1"/>
    <col min="14" max="15" width="12.8515625" style="28" customWidth="1"/>
    <col min="16" max="16" width="17.57421875" style="28" customWidth="1"/>
    <col min="17" max="17" width="18.57421875" style="28" customWidth="1"/>
    <col min="18" max="18" width="15.00390625" style="28" customWidth="1"/>
    <col min="19" max="19" width="10.8515625" style="28" customWidth="1"/>
    <col min="20" max="20" width="11.421875" style="28" customWidth="1"/>
    <col min="21" max="21" width="14.8515625" style="28" customWidth="1"/>
    <col min="22" max="22" width="12.8515625" style="28" customWidth="1"/>
    <col min="23" max="23" width="11.57421875" style="28" customWidth="1"/>
    <col min="24" max="24" width="10.421875" style="28" customWidth="1"/>
    <col min="25" max="16384" width="9.140625" style="28" customWidth="1"/>
  </cols>
  <sheetData>
    <row r="1" spans="1:24" s="11" customFormat="1" ht="15.75">
      <c r="A1" s="49" t="s">
        <v>463</v>
      </c>
      <c r="B1" s="49"/>
      <c r="C1" s="49"/>
      <c r="D1" s="50"/>
      <c r="G1" s="49"/>
      <c r="H1" s="90" t="s">
        <v>465</v>
      </c>
      <c r="I1" s="90"/>
      <c r="K1" s="49"/>
      <c r="M1" s="49">
        <v>2000</v>
      </c>
      <c r="N1" s="49"/>
      <c r="O1" s="49"/>
      <c r="P1" s="49">
        <v>2000</v>
      </c>
      <c r="Q1" s="49"/>
      <c r="R1" s="51"/>
      <c r="S1" s="51"/>
      <c r="T1" s="51"/>
      <c r="U1" s="51"/>
      <c r="V1" s="51"/>
      <c r="W1" s="51"/>
      <c r="X1" s="51"/>
    </row>
    <row r="2" spans="1:24" s="11" customFormat="1" ht="15.75">
      <c r="A2" s="49" t="s">
        <v>464</v>
      </c>
      <c r="B2" s="49"/>
      <c r="C2" s="49"/>
      <c r="F2" s="90" t="s">
        <v>465</v>
      </c>
      <c r="G2" s="90"/>
      <c r="H2" s="90" t="s">
        <v>469</v>
      </c>
      <c r="I2" s="90"/>
      <c r="J2" s="90" t="s">
        <v>466</v>
      </c>
      <c r="K2" s="90"/>
      <c r="L2" s="52" t="s">
        <v>467</v>
      </c>
      <c r="M2" s="49" t="s">
        <v>3</v>
      </c>
      <c r="N2" s="49">
        <v>2000</v>
      </c>
      <c r="O2" s="49">
        <v>2000</v>
      </c>
      <c r="P2" s="49" t="s">
        <v>3</v>
      </c>
      <c r="Q2" s="49">
        <v>2000</v>
      </c>
      <c r="R2" s="51">
        <v>2000</v>
      </c>
      <c r="S2" s="51" t="s">
        <v>465</v>
      </c>
      <c r="T2" s="51" t="s">
        <v>465</v>
      </c>
      <c r="U2" s="51" t="s">
        <v>465</v>
      </c>
      <c r="V2" s="51" t="s">
        <v>465</v>
      </c>
      <c r="W2" s="51" t="s">
        <v>465</v>
      </c>
      <c r="X2" s="51" t="s">
        <v>465</v>
      </c>
    </row>
    <row r="3" spans="4:24" s="11" customFormat="1" ht="15.75">
      <c r="D3" s="53">
        <v>1990</v>
      </c>
      <c r="E3" s="51" t="s">
        <v>468</v>
      </c>
      <c r="F3" s="90" t="s">
        <v>3</v>
      </c>
      <c r="G3" s="90"/>
      <c r="H3" s="51" t="s">
        <v>576</v>
      </c>
      <c r="J3" s="90" t="s">
        <v>470</v>
      </c>
      <c r="K3" s="90"/>
      <c r="L3" s="52" t="s">
        <v>33</v>
      </c>
      <c r="M3" s="51" t="s">
        <v>471</v>
      </c>
      <c r="N3" s="49" t="s">
        <v>472</v>
      </c>
      <c r="O3" s="49" t="s">
        <v>473</v>
      </c>
      <c r="P3" s="49" t="s">
        <v>578</v>
      </c>
      <c r="Q3" s="51" t="s">
        <v>536</v>
      </c>
      <c r="R3" s="51" t="s">
        <v>3</v>
      </c>
      <c r="S3" s="51" t="s">
        <v>562</v>
      </c>
      <c r="T3" s="51" t="s">
        <v>16</v>
      </c>
      <c r="U3" s="51" t="s">
        <v>11</v>
      </c>
      <c r="V3" s="51" t="s">
        <v>10</v>
      </c>
      <c r="W3" s="51" t="s">
        <v>563</v>
      </c>
      <c r="X3" s="51" t="s">
        <v>12</v>
      </c>
    </row>
    <row r="4" spans="1:24" s="11" customFormat="1" ht="15.75">
      <c r="A4" s="49" t="s">
        <v>26</v>
      </c>
      <c r="B4" s="49" t="s">
        <v>474</v>
      </c>
      <c r="C4" s="49" t="s">
        <v>29</v>
      </c>
      <c r="D4" s="54" t="s">
        <v>30</v>
      </c>
      <c r="E4" s="51" t="s">
        <v>475</v>
      </c>
      <c r="F4" s="49" t="s">
        <v>476</v>
      </c>
      <c r="G4" s="55" t="s">
        <v>477</v>
      </c>
      <c r="H4" s="55" t="s">
        <v>577</v>
      </c>
      <c r="I4" s="55" t="s">
        <v>477</v>
      </c>
      <c r="J4" s="49" t="s">
        <v>476</v>
      </c>
      <c r="K4" s="55" t="s">
        <v>477</v>
      </c>
      <c r="L4" s="52" t="s">
        <v>479</v>
      </c>
      <c r="M4" s="49" t="s">
        <v>480</v>
      </c>
      <c r="N4" s="49" t="s">
        <v>481</v>
      </c>
      <c r="O4" s="49" t="s">
        <v>481</v>
      </c>
      <c r="P4" s="51" t="s">
        <v>579</v>
      </c>
      <c r="Q4" s="51" t="s">
        <v>535</v>
      </c>
      <c r="R4" s="51" t="s">
        <v>539</v>
      </c>
      <c r="S4" s="51" t="s">
        <v>481</v>
      </c>
      <c r="T4" s="51"/>
      <c r="U4" s="51"/>
      <c r="V4" s="51"/>
      <c r="W4" s="51" t="s">
        <v>564</v>
      </c>
      <c r="X4" s="51"/>
    </row>
    <row r="5" spans="1:24" s="27" customFormat="1" ht="15.75">
      <c r="A5" s="57">
        <v>1</v>
      </c>
      <c r="B5" s="49">
        <v>2</v>
      </c>
      <c r="C5" s="49">
        <v>3</v>
      </c>
      <c r="D5" s="1">
        <v>4</v>
      </c>
      <c r="E5" s="27">
        <v>5</v>
      </c>
      <c r="F5" s="49">
        <v>6</v>
      </c>
      <c r="G5" s="49">
        <v>7</v>
      </c>
      <c r="H5" s="49">
        <v>8</v>
      </c>
      <c r="I5" s="49">
        <v>9</v>
      </c>
      <c r="J5" s="27">
        <v>10</v>
      </c>
      <c r="K5" s="27">
        <v>11</v>
      </c>
      <c r="L5" s="27">
        <v>12</v>
      </c>
      <c r="M5" s="27">
        <v>13</v>
      </c>
      <c r="N5" s="49">
        <v>14</v>
      </c>
      <c r="O5" s="49">
        <v>15</v>
      </c>
      <c r="P5" s="49">
        <v>16</v>
      </c>
      <c r="Q5" s="49">
        <v>17</v>
      </c>
      <c r="R5" s="51">
        <v>18</v>
      </c>
      <c r="S5" s="51">
        <v>19</v>
      </c>
      <c r="T5" s="51">
        <v>20</v>
      </c>
      <c r="U5" s="51">
        <v>21</v>
      </c>
      <c r="V5" s="51">
        <v>22</v>
      </c>
      <c r="W5" s="51">
        <v>23</v>
      </c>
      <c r="X5" s="51">
        <v>24</v>
      </c>
    </row>
    <row r="6" spans="1:24" ht="12.75">
      <c r="A6" s="29">
        <v>26003</v>
      </c>
      <c r="B6" s="31" t="s">
        <v>50</v>
      </c>
      <c r="C6" s="31" t="s">
        <v>51</v>
      </c>
      <c r="D6" s="32">
        <v>0</v>
      </c>
      <c r="E6" s="28">
        <f>'County Data'!G6</f>
        <v>0</v>
      </c>
      <c r="F6" s="58">
        <f>'County Data'!L6/'County Data'!K6-1</f>
        <v>0.099197503343736</v>
      </c>
      <c r="G6" s="47">
        <f aca="true" t="shared" si="0" ref="G6:G69">RANK(F6,$F$6:$F$308)</f>
        <v>82</v>
      </c>
      <c r="H6" s="58">
        <f>('County Data'!P6-'County Data'!O6)/100</f>
        <v>-0.03900000000000001</v>
      </c>
      <c r="I6" s="47">
        <f aca="true" t="shared" si="1" ref="I6:I69">RANK(H6,$H$6:$H$308,1)</f>
        <v>16</v>
      </c>
      <c r="J6" s="58">
        <f>'County Data'!R6/'County Data'!Q6-1</f>
        <v>0.4944619613550003</v>
      </c>
      <c r="K6" s="47">
        <f aca="true" t="shared" si="2" ref="K6:K69">RANK(J6,$J$6:$J$308)</f>
        <v>187</v>
      </c>
      <c r="L6" s="47">
        <f>K6+I6+G6</f>
        <v>285</v>
      </c>
      <c r="M6" s="59">
        <f>'County Data'!L6/'County Data'!J6</f>
        <v>10.743504548178004</v>
      </c>
      <c r="N6" s="60">
        <f>'County Data'!AN6/'County Data'!N6</f>
        <v>0.15944931163954942</v>
      </c>
      <c r="O6" s="60">
        <f>'County Data'!AB6/'County Data'!N6</f>
        <v>0.2230287859824781</v>
      </c>
      <c r="P6" s="77">
        <f>'County Data'!L6/'County Data'!AO6</f>
        <v>28.177142857142858</v>
      </c>
      <c r="Q6" s="62">
        <f>'County Data'!AR6/'County Data'!L6</f>
        <v>0</v>
      </c>
      <c r="R6" s="59">
        <f>'County Data'!L6/'County Data'!AS6</f>
        <v>1.653588195841717</v>
      </c>
      <c r="S6" s="82">
        <f>'County Data'!N6/'County Data'!M6-1</f>
        <v>0.2461010605115408</v>
      </c>
      <c r="T6" s="82">
        <f>'County Data'!AL6/'County Data'!AK6-1</f>
        <v>0.37650602409638556</v>
      </c>
      <c r="U6" s="82">
        <f>'County Data'!AB6/'County Data'!AA6-1</f>
        <v>0.11375000000000002</v>
      </c>
      <c r="V6" s="82">
        <f>'County Data'!Z6/'County Data'!Y6-1</f>
        <v>0.4785276073619631</v>
      </c>
      <c r="W6" s="82">
        <f>'County Data'!AH6/'County Data'!AG6-1</f>
        <v>0.2095709570957096</v>
      </c>
      <c r="X6" s="82">
        <f>'County Data'!AD6/'County Data'!AC6-1</f>
        <v>0.36363636363636354</v>
      </c>
    </row>
    <row r="7" spans="1:24" ht="12.75">
      <c r="A7" s="29">
        <v>26013</v>
      </c>
      <c r="B7" s="31" t="s">
        <v>53</v>
      </c>
      <c r="C7" s="31" t="s">
        <v>51</v>
      </c>
      <c r="D7" s="32">
        <v>0</v>
      </c>
      <c r="E7" s="28">
        <f>'County Data'!G7</f>
        <v>0</v>
      </c>
      <c r="F7" s="58">
        <f>'County Data'!L7/'County Data'!K7-1</f>
        <v>0.09957254211717381</v>
      </c>
      <c r="G7" s="47">
        <f t="shared" si="0"/>
        <v>81</v>
      </c>
      <c r="H7" s="58">
        <f>('County Data'!P7-'County Data'!O7)/100</f>
        <v>-0.036000000000000004</v>
      </c>
      <c r="I7" s="47">
        <f t="shared" si="1"/>
        <v>21</v>
      </c>
      <c r="J7" s="58">
        <f>'County Data'!R7/'County Data'!Q7-1</f>
        <v>0.5503535722994393</v>
      </c>
      <c r="K7" s="47">
        <f t="shared" si="2"/>
        <v>129</v>
      </c>
      <c r="L7" s="47">
        <f aca="true" t="shared" si="3" ref="L7:L70">K7+I7+G7</f>
        <v>231</v>
      </c>
      <c r="M7" s="59">
        <f>'County Data'!L7/'County Data'!J7</f>
        <v>9.673066713855954</v>
      </c>
      <c r="N7" s="60">
        <f>'County Data'!AN7/'County Data'!N7</f>
        <v>0.19516643866849065</v>
      </c>
      <c r="O7" s="60">
        <f>'County Data'!AB7/'County Data'!N7</f>
        <v>0.20679434564523483</v>
      </c>
      <c r="P7" s="77">
        <f>'County Data'!L7/'County Data'!AO7</f>
        <v>38.35964912280702</v>
      </c>
      <c r="Q7" s="62">
        <f>'County Data'!AR7/'County Data'!L7</f>
        <v>0</v>
      </c>
      <c r="R7" s="59">
        <f>'County Data'!L7/'County Data'!AS7</f>
        <v>1.8885769812135609</v>
      </c>
      <c r="S7" s="82">
        <f>'County Data'!N7/'County Data'!M7-1</f>
        <v>0.4385044276812069</v>
      </c>
      <c r="T7" s="82">
        <f>'County Data'!AL7/'County Data'!AK7-1</f>
        <v>0.8278236914600552</v>
      </c>
      <c r="U7" s="82">
        <f>'County Data'!AB7/'County Data'!AA7-1</f>
        <v>0.3680241327300151</v>
      </c>
      <c r="V7" s="82">
        <f>'County Data'!Z7/'County Data'!Y7-1</f>
        <v>0.6274509803921569</v>
      </c>
      <c r="W7" s="82">
        <f>'County Data'!AH7/'County Data'!AG7-1</f>
        <v>0.2883817427385893</v>
      </c>
      <c r="X7" s="82">
        <f>'County Data'!AD7/'County Data'!AC7-1</f>
        <v>0.02758620689655178</v>
      </c>
    </row>
    <row r="8" spans="1:24" ht="12.75">
      <c r="A8" s="29">
        <v>26033</v>
      </c>
      <c r="B8" s="31" t="s">
        <v>56</v>
      </c>
      <c r="C8" s="31" t="s">
        <v>51</v>
      </c>
      <c r="D8" s="32">
        <v>0</v>
      </c>
      <c r="E8" s="28">
        <f>'County Data'!G8</f>
        <v>0</v>
      </c>
      <c r="F8" s="58">
        <f>'County Data'!L8/'County Data'!K8-1</f>
        <v>0.11383077100913197</v>
      </c>
      <c r="G8" s="47">
        <f t="shared" si="0"/>
        <v>72</v>
      </c>
      <c r="H8" s="58">
        <f>('County Data'!P8-'County Data'!O8)/100</f>
        <v>-0.04799999999999999</v>
      </c>
      <c r="I8" s="47">
        <f t="shared" si="1"/>
        <v>9</v>
      </c>
      <c r="J8" s="58">
        <f>'County Data'!R8/'County Data'!Q8-1</f>
        <v>0.5398659966499162</v>
      </c>
      <c r="K8" s="47">
        <f t="shared" si="2"/>
        <v>142</v>
      </c>
      <c r="L8" s="47">
        <f t="shared" si="3"/>
        <v>223</v>
      </c>
      <c r="M8" s="59">
        <f>'County Data'!L8/'County Data'!J8</f>
        <v>24.6899582340431</v>
      </c>
      <c r="N8" s="60">
        <f>'County Data'!AN8/'County Data'!N8</f>
        <v>0.2705324783942013</v>
      </c>
      <c r="O8" s="60">
        <f>'County Data'!AB8/'County Data'!N8</f>
        <v>0.051463618622804574</v>
      </c>
      <c r="P8" s="77">
        <f>'County Data'!L8/'County Data'!AO8</f>
        <v>42.77802441731409</v>
      </c>
      <c r="Q8" s="62">
        <f>'County Data'!AR8/'County Data'!L8</f>
        <v>0.5828295669771424</v>
      </c>
      <c r="R8" s="59">
        <f>'County Data'!L8/'County Data'!AS8</f>
        <v>1.9836850231600618</v>
      </c>
      <c r="S8" s="82">
        <f>'County Data'!N8/'County Data'!M8-1</f>
        <v>0.2823537823537823</v>
      </c>
      <c r="T8" s="82">
        <f>'County Data'!AL8/'County Data'!AK8-1</f>
        <v>0.7820139697322468</v>
      </c>
      <c r="U8" s="82">
        <f>'County Data'!AB8/'County Data'!AA8-1</f>
        <v>0.12287104622871037</v>
      </c>
      <c r="V8" s="82">
        <f>'County Data'!Z8/'County Data'!Y8-1</f>
        <v>0.4026622296173046</v>
      </c>
      <c r="W8" s="82">
        <f>'County Data'!AH8/'County Data'!AG8-1</f>
        <v>0.07476635514018692</v>
      </c>
      <c r="X8" s="82">
        <f>'County Data'!AD8/'County Data'!AC8-1</f>
        <v>-0.0015847860538826808</v>
      </c>
    </row>
    <row r="9" spans="1:24" ht="12.75">
      <c r="A9" s="29">
        <v>26041</v>
      </c>
      <c r="B9" s="31" t="s">
        <v>58</v>
      </c>
      <c r="C9" s="31" t="s">
        <v>51</v>
      </c>
      <c r="D9" s="32">
        <v>0</v>
      </c>
      <c r="E9" s="28">
        <f>'County Data'!G9</f>
        <v>0</v>
      </c>
      <c r="F9" s="58">
        <f>'County Data'!L9/'County Data'!K9-1</f>
        <v>0.01958708311275803</v>
      </c>
      <c r="G9" s="47">
        <f t="shared" si="0"/>
        <v>154</v>
      </c>
      <c r="H9" s="58">
        <f>('County Data'!P9-'County Data'!O9)/100</f>
        <v>-0.033999999999999996</v>
      </c>
      <c r="I9" s="47">
        <f t="shared" si="1"/>
        <v>24</v>
      </c>
      <c r="J9" s="58">
        <f>'County Data'!R9/'County Data'!Q9-1</f>
        <v>0.578415411748745</v>
      </c>
      <c r="K9" s="47">
        <f t="shared" si="2"/>
        <v>106</v>
      </c>
      <c r="L9" s="47">
        <f t="shared" si="3"/>
        <v>284</v>
      </c>
      <c r="M9" s="59">
        <f>'County Data'!L9/'County Data'!J9</f>
        <v>32.91773130859091</v>
      </c>
      <c r="N9" s="60">
        <f>'County Data'!AN9/'County Data'!N9</f>
        <v>0.11919315403422982</v>
      </c>
      <c r="O9" s="60">
        <f>'County Data'!AB9/'County Data'!N9</f>
        <v>0.16692135289323554</v>
      </c>
      <c r="P9" s="77">
        <f>'County Data'!L9/'County Data'!AO9</f>
        <v>31.91383595691798</v>
      </c>
      <c r="Q9" s="62">
        <f>'County Data'!AR9/'County Data'!L9</f>
        <v>0.60269989615784</v>
      </c>
      <c r="R9" s="59">
        <f>'County Data'!L9/'County Data'!AS9</f>
        <v>2.003849555220309</v>
      </c>
      <c r="S9" s="82">
        <f>'County Data'!N9/'County Data'!M9-1</f>
        <v>0.1634467227687566</v>
      </c>
      <c r="T9" s="82">
        <f>'County Data'!AL9/'County Data'!AK9-1</f>
        <v>0.38004569687738</v>
      </c>
      <c r="U9" s="82">
        <f>'County Data'!AB9/'County Data'!AA9-1</f>
        <v>-0.007871631849833527</v>
      </c>
      <c r="V9" s="82">
        <f>'County Data'!Z9/'County Data'!Y9-1</f>
        <v>0.5012562814070352</v>
      </c>
      <c r="W9" s="82">
        <f>'County Data'!AH9/'County Data'!AG9-1</f>
        <v>0.09782044628956932</v>
      </c>
      <c r="X9" s="82">
        <f>'County Data'!AD9/'County Data'!AC9-1</f>
        <v>0.2666666666666666</v>
      </c>
    </row>
    <row r="10" spans="1:24" ht="12.75">
      <c r="A10" s="29">
        <v>26043</v>
      </c>
      <c r="B10" s="31" t="s">
        <v>59</v>
      </c>
      <c r="C10" s="31" t="s">
        <v>51</v>
      </c>
      <c r="D10" s="32">
        <v>0</v>
      </c>
      <c r="E10" s="28">
        <f>'County Data'!G10</f>
        <v>0</v>
      </c>
      <c r="F10" s="58">
        <f>'County Data'!L10/'County Data'!K10-1</f>
        <v>0.02389027617308348</v>
      </c>
      <c r="G10" s="47">
        <f t="shared" si="0"/>
        <v>150</v>
      </c>
      <c r="H10" s="58">
        <f>('County Data'!P10-'County Data'!O10)/100</f>
        <v>-0.033999999999999996</v>
      </c>
      <c r="I10" s="47">
        <f t="shared" si="1"/>
        <v>24</v>
      </c>
      <c r="J10" s="58">
        <f>'County Data'!R10/'County Data'!Q10-1</f>
        <v>0.4009805039334169</v>
      </c>
      <c r="K10" s="47">
        <f t="shared" si="2"/>
        <v>246</v>
      </c>
      <c r="L10" s="47">
        <f t="shared" si="3"/>
        <v>420</v>
      </c>
      <c r="M10" s="59">
        <f>'County Data'!L10/'County Data'!J10</f>
        <v>35.84457608099998</v>
      </c>
      <c r="N10" s="60">
        <f>'County Data'!AN10/'County Data'!N10</f>
        <v>0.1628569766765544</v>
      </c>
      <c r="O10" s="60">
        <f>'County Data'!AB10/'County Data'!N10</f>
        <v>0.15442331181294713</v>
      </c>
      <c r="P10" s="77">
        <f>'County Data'!L10/'County Data'!AO10</f>
        <v>27.975560081466394</v>
      </c>
      <c r="Q10" s="62">
        <f>'County Data'!AR10/'County Data'!L10</f>
        <v>0.7146549213744904</v>
      </c>
      <c r="R10" s="59">
        <f>'County Data'!L10/'County Data'!AS10</f>
        <v>2.0049627791563274</v>
      </c>
      <c r="S10" s="82">
        <f>'County Data'!N10/'County Data'!M10-1</f>
        <v>0.06881760537113024</v>
      </c>
      <c r="T10" s="82">
        <f>'County Data'!AL10/'County Data'!AK10-1</f>
        <v>0.36527912229751536</v>
      </c>
      <c r="U10" s="82">
        <f>'County Data'!AB10/'County Data'!AA10-1</f>
        <v>-0.01374442793462105</v>
      </c>
      <c r="V10" s="82">
        <f>'County Data'!Z10/'County Data'!Y10-1</f>
        <v>-0.3962703962703963</v>
      </c>
      <c r="W10" s="82">
        <f>'County Data'!AH10/'County Data'!AG10-1</f>
        <v>0.2109569548203487</v>
      </c>
      <c r="X10" s="82">
        <f>'County Data'!AD10/'County Data'!AC10-1</f>
        <v>0.2410958904109588</v>
      </c>
    </row>
    <row r="11" spans="1:24" ht="12.75">
      <c r="A11" s="29">
        <v>26053</v>
      </c>
      <c r="B11" s="31" t="s">
        <v>60</v>
      </c>
      <c r="C11" s="31" t="s">
        <v>51</v>
      </c>
      <c r="D11" s="32">
        <v>0</v>
      </c>
      <c r="E11" s="28">
        <f>'County Data'!G11</f>
        <v>0</v>
      </c>
      <c r="F11" s="58">
        <f>'County Data'!L11/'County Data'!K11-1</f>
        <v>-0.037779747396410324</v>
      </c>
      <c r="G11" s="47">
        <f t="shared" si="0"/>
        <v>204</v>
      </c>
      <c r="H11" s="58">
        <f>('County Data'!P11-'County Data'!O11)/100</f>
        <v>-0.021000000000000005</v>
      </c>
      <c r="I11" s="47">
        <f t="shared" si="1"/>
        <v>63</v>
      </c>
      <c r="J11" s="58">
        <f>'County Data'!R11/'County Data'!Q11-1</f>
        <v>0.5306414016091436</v>
      </c>
      <c r="K11" s="47">
        <f t="shared" si="2"/>
        <v>152</v>
      </c>
      <c r="L11" s="47">
        <f t="shared" si="3"/>
        <v>419</v>
      </c>
      <c r="M11" s="59">
        <f>'County Data'!L11/'County Data'!J11</f>
        <v>15.763108699203222</v>
      </c>
      <c r="N11" s="60">
        <f>'County Data'!AN11/'County Data'!N11</f>
        <v>0.192573402417962</v>
      </c>
      <c r="O11" s="60">
        <f>'County Data'!AB11/'County Data'!N11</f>
        <v>0.115099925980755</v>
      </c>
      <c r="P11" s="77">
        <f>'County Data'!L11/'County Data'!AO11</f>
        <v>34.74</v>
      </c>
      <c r="Q11" s="62">
        <f>'County Data'!AR11/'County Data'!L11</f>
        <v>0.36229130685089234</v>
      </c>
      <c r="R11" s="59">
        <f>'County Data'!L11/'County Data'!AS11</f>
        <v>1.6025463603653474</v>
      </c>
      <c r="S11" s="82">
        <f>'County Data'!N11/'County Data'!M11-1</f>
        <v>0.15076660988074964</v>
      </c>
      <c r="T11" s="82">
        <f>'County Data'!AL11/'County Data'!AK11-1</f>
        <v>0.5147058823529411</v>
      </c>
      <c r="U11" s="82">
        <f>'County Data'!AB11/'County Data'!AA11-1</f>
        <v>-0.10973282442748089</v>
      </c>
      <c r="V11" s="82">
        <f>'County Data'!Z11/'County Data'!Y11-1</f>
        <v>0.2509652509652509</v>
      </c>
      <c r="W11" s="82">
        <f>'County Data'!AH11/'County Data'!AG11-1</f>
        <v>0.05327039784221177</v>
      </c>
      <c r="X11" s="82">
        <f>'County Data'!AD11/'County Data'!AC11-1</f>
        <v>-0.08835341365461846</v>
      </c>
    </row>
    <row r="12" spans="1:24" ht="12.75">
      <c r="A12" s="29">
        <v>26061</v>
      </c>
      <c r="B12" s="31" t="s">
        <v>62</v>
      </c>
      <c r="C12" s="31" t="s">
        <v>51</v>
      </c>
      <c r="D12" s="32">
        <v>0</v>
      </c>
      <c r="E12" s="28">
        <f>'County Data'!G12</f>
        <v>0</v>
      </c>
      <c r="F12" s="58">
        <f>'County Data'!L12/'County Data'!K12-1</f>
        <v>0.016080798961801035</v>
      </c>
      <c r="G12" s="47">
        <f t="shared" si="0"/>
        <v>160</v>
      </c>
      <c r="H12" s="58">
        <f>('County Data'!P12-'County Data'!O12)/100</f>
        <v>-0.026999999999999993</v>
      </c>
      <c r="I12" s="47">
        <f t="shared" si="1"/>
        <v>38</v>
      </c>
      <c r="J12" s="58">
        <f>'County Data'!R12/'County Data'!Q12-1</f>
        <v>0.5192745484899075</v>
      </c>
      <c r="K12" s="47">
        <f t="shared" si="2"/>
        <v>162</v>
      </c>
      <c r="L12" s="47">
        <f t="shared" si="3"/>
        <v>360</v>
      </c>
      <c r="M12" s="59">
        <f>'County Data'!L12/'County Data'!J12</f>
        <v>35.59807855773222</v>
      </c>
      <c r="N12" s="60">
        <f>'County Data'!AN12/'County Data'!N12</f>
        <v>0.26470420120034294</v>
      </c>
      <c r="O12" s="60">
        <f>'County Data'!AB12/'County Data'!N12</f>
        <v>0.06230351529008288</v>
      </c>
      <c r="P12" s="77">
        <f>'County Data'!L12/'County Data'!AO12</f>
        <v>38.810344827586206</v>
      </c>
      <c r="Q12" s="62">
        <f>'County Data'!AR12/'County Data'!L12</f>
        <v>0.38891048422923147</v>
      </c>
      <c r="R12" s="59">
        <f>'County Data'!L12/'County Data'!AS12</f>
        <v>2.02929907595222</v>
      </c>
      <c r="S12" s="82">
        <f>'County Data'!N12/'County Data'!M12-1</f>
        <v>0.2242827151854443</v>
      </c>
      <c r="T12" s="82">
        <f>'County Data'!AL12/'County Data'!AK12-1</f>
        <v>0.303542234332425</v>
      </c>
      <c r="U12" s="82">
        <f>'County Data'!AB12/'County Data'!AA12-1</f>
        <v>0.4248366013071896</v>
      </c>
      <c r="V12" s="82">
        <f>'County Data'!Z12/'County Data'!Y12-1</f>
        <v>0.6221079691516709</v>
      </c>
      <c r="W12" s="82">
        <f>'County Data'!AH12/'County Data'!AG12-1</f>
        <v>0.2457033736473584</v>
      </c>
      <c r="X12" s="82">
        <f>'County Data'!AD12/'County Data'!AC12-1</f>
        <v>-0.021505376344086002</v>
      </c>
    </row>
    <row r="13" spans="1:24" ht="12.75">
      <c r="A13" s="29">
        <v>26071</v>
      </c>
      <c r="B13" s="31" t="s">
        <v>63</v>
      </c>
      <c r="C13" s="31" t="s">
        <v>51</v>
      </c>
      <c r="D13" s="32">
        <v>0</v>
      </c>
      <c r="E13" s="28">
        <f>'County Data'!G13</f>
        <v>0</v>
      </c>
      <c r="F13" s="58">
        <f>'County Data'!L13/'County Data'!K13-1</f>
        <v>-0.0028083491461100563</v>
      </c>
      <c r="G13" s="47">
        <f t="shared" si="0"/>
        <v>176</v>
      </c>
      <c r="H13" s="58">
        <f>('County Data'!P13-'County Data'!O13)/100</f>
        <v>-0.026999999999999993</v>
      </c>
      <c r="I13" s="47">
        <f t="shared" si="1"/>
        <v>38</v>
      </c>
      <c r="J13" s="58">
        <f>'County Data'!R13/'County Data'!Q13-1</f>
        <v>0.4637586805555556</v>
      </c>
      <c r="K13" s="47">
        <f t="shared" si="2"/>
        <v>215</v>
      </c>
      <c r="L13" s="47">
        <f t="shared" si="3"/>
        <v>429</v>
      </c>
      <c r="M13" s="59">
        <f>'County Data'!L13/'County Data'!J13</f>
        <v>11.262848374182376</v>
      </c>
      <c r="N13" s="60">
        <f>'County Data'!AN13/'County Data'!N13</f>
        <v>0.24126927849672045</v>
      </c>
      <c r="O13" s="60">
        <f>'County Data'!AB13/'County Data'!N13</f>
        <v>0.11416415529161496</v>
      </c>
      <c r="P13" s="77">
        <f>'County Data'!L13/'County Data'!AO13</f>
        <v>31.888349514563107</v>
      </c>
      <c r="Q13" s="62">
        <f>'County Data'!AR13/'County Data'!L13</f>
        <v>0</v>
      </c>
      <c r="R13" s="59">
        <f>'County Data'!L13/'County Data'!AS13</f>
        <v>1.497720018239854</v>
      </c>
      <c r="S13" s="82">
        <f>'County Data'!N13/'County Data'!M13-1</f>
        <v>0.13867581752119507</v>
      </c>
      <c r="T13" s="82">
        <f>'County Data'!AL13/'County Data'!AK13-1</f>
        <v>0.457663451232583</v>
      </c>
      <c r="U13" s="82">
        <f>'County Data'!AB13/'County Data'!AA13-1</f>
        <v>-0.1503957783641161</v>
      </c>
      <c r="V13" s="82">
        <f>'County Data'!Z13/'County Data'!Y13-1</f>
        <v>0.3090277777777777</v>
      </c>
      <c r="W13" s="82">
        <f>'County Data'!AH13/'County Data'!AG13-1</f>
        <v>0.1515151515151516</v>
      </c>
      <c r="X13" s="82">
        <f>'County Data'!AD13/'County Data'!AC13-1</f>
        <v>0.3359375</v>
      </c>
    </row>
    <row r="14" spans="1:24" ht="12.75">
      <c r="A14" s="29">
        <v>26083</v>
      </c>
      <c r="B14" s="31" t="s">
        <v>64</v>
      </c>
      <c r="C14" s="31" t="s">
        <v>51</v>
      </c>
      <c r="D14" s="32">
        <v>0</v>
      </c>
      <c r="E14" s="28">
        <f>'County Data'!G14</f>
        <v>0</v>
      </c>
      <c r="F14" s="58">
        <f>'County Data'!L14/'County Data'!K14-1</f>
        <v>0.3527336860670194</v>
      </c>
      <c r="G14" s="47">
        <f t="shared" si="0"/>
        <v>7</v>
      </c>
      <c r="H14" s="58">
        <f>('County Data'!P14-'County Data'!O14)/100</f>
        <v>-0.074</v>
      </c>
      <c r="I14" s="47">
        <f t="shared" si="1"/>
        <v>5</v>
      </c>
      <c r="J14" s="58">
        <f>'County Data'!R14/'County Data'!Q14-1</f>
        <v>0.270438943207822</v>
      </c>
      <c r="K14" s="47">
        <f t="shared" si="2"/>
        <v>284</v>
      </c>
      <c r="L14" s="47">
        <f t="shared" si="3"/>
        <v>296</v>
      </c>
      <c r="M14" s="59">
        <f>'County Data'!L14/'County Data'!J14</f>
        <v>4.251662971175166</v>
      </c>
      <c r="N14" s="60">
        <f>'County Data'!AN14/'County Data'!N14</f>
        <v>0.19730010384215993</v>
      </c>
      <c r="O14" s="60">
        <f>'County Data'!AB14/'County Data'!N14</f>
        <v>0.07061266874350987</v>
      </c>
      <c r="P14" s="77">
        <f>'County Data'!L14/'County Data'!AO14</f>
        <v>34.343283582089555</v>
      </c>
      <c r="Q14" s="62">
        <f>'County Data'!AR14/'County Data'!L14</f>
        <v>0</v>
      </c>
      <c r="R14" s="59">
        <f>'County Data'!L14/'County Data'!AS14</f>
        <v>0.9888268156424581</v>
      </c>
      <c r="S14" s="82">
        <f>'County Data'!N14/'County Data'!M14-1</f>
        <v>1.183673469387755</v>
      </c>
      <c r="T14" s="82">
        <f>'County Data'!AL14/'County Data'!AK14-1</f>
        <v>1.6567164179104479</v>
      </c>
      <c r="U14" s="82">
        <f>'County Data'!AB14/'County Data'!AA14-1</f>
        <v>0.44680851063829796</v>
      </c>
      <c r="V14" s="82">
        <f>'County Data'!Z14/'County Data'!Y14-1</f>
        <v>0.6923076923076923</v>
      </c>
      <c r="W14" s="82">
        <f>'County Data'!AH14/'County Data'!AG14-1</f>
        <v>0.46376811594202905</v>
      </c>
      <c r="X14" s="82">
        <v>1</v>
      </c>
    </row>
    <row r="15" spans="1:24" ht="12.75">
      <c r="A15" s="29">
        <v>26095</v>
      </c>
      <c r="B15" s="31" t="s">
        <v>65</v>
      </c>
      <c r="C15" s="31" t="s">
        <v>51</v>
      </c>
      <c r="D15" s="32">
        <v>0</v>
      </c>
      <c r="E15" s="28">
        <f>'County Data'!G15</f>
        <v>0</v>
      </c>
      <c r="F15" s="58">
        <f>'County Data'!L15/'County Data'!K15-1</f>
        <v>0.21880964775290646</v>
      </c>
      <c r="G15" s="47">
        <f t="shared" si="0"/>
        <v>27</v>
      </c>
      <c r="H15" s="58">
        <f>('County Data'!P15-'County Data'!O15)/100</f>
        <v>-0.028000000000000008</v>
      </c>
      <c r="I15" s="47">
        <f t="shared" si="1"/>
        <v>31</v>
      </c>
      <c r="J15" s="58">
        <f>'County Data'!R15/'County Data'!Q15-1</f>
        <v>0.08612530759038428</v>
      </c>
      <c r="K15" s="47">
        <f t="shared" si="2"/>
        <v>300</v>
      </c>
      <c r="L15" s="47">
        <f t="shared" si="3"/>
        <v>358</v>
      </c>
      <c r="M15" s="59">
        <f>'County Data'!L15/'County Data'!J15</f>
        <v>7.777913118584384</v>
      </c>
      <c r="N15" s="60">
        <f>'County Data'!AN15/'County Data'!N15</f>
        <v>0.3411405295315682</v>
      </c>
      <c r="O15" s="60">
        <f>'County Data'!AB15/'County Data'!N15</f>
        <v>0.10726408689748812</v>
      </c>
      <c r="P15" s="77">
        <f>'County Data'!L15/'County Data'!AO15</f>
        <v>35.83673469387755</v>
      </c>
      <c r="Q15" s="62">
        <f>'County Data'!AR15/'County Data'!L15</f>
        <v>0</v>
      </c>
      <c r="R15" s="59">
        <f>'County Data'!L15/'County Data'!AS15</f>
        <v>1.7524950099800398</v>
      </c>
      <c r="S15" s="82">
        <f>'County Data'!N15/'County Data'!M15-1</f>
        <v>0.052518756698821</v>
      </c>
      <c r="T15" s="82">
        <f>'County Data'!AL15/'County Data'!AK15-1</f>
        <v>0.07028112449799195</v>
      </c>
      <c r="U15" s="82">
        <f>'County Data'!AB15/'County Data'!AA15-1</f>
        <v>-0.2139303482587065</v>
      </c>
      <c r="V15" s="82">
        <f>'County Data'!Z15/'County Data'!Y15-1</f>
        <v>0.01342281879194629</v>
      </c>
      <c r="W15" s="82">
        <f>'County Data'!AH15/'County Data'!AG15-1</f>
        <v>0.09883720930232553</v>
      </c>
      <c r="X15" s="82">
        <f>'County Data'!AD15/'County Data'!AC15-1</f>
        <v>0.4285714285714286</v>
      </c>
    </row>
    <row r="16" spans="1:24" ht="12.75">
      <c r="A16" s="29">
        <v>26097</v>
      </c>
      <c r="B16" s="31" t="s">
        <v>66</v>
      </c>
      <c r="C16" s="31" t="s">
        <v>51</v>
      </c>
      <c r="D16" s="32">
        <v>0</v>
      </c>
      <c r="E16" s="28">
        <f>'County Data'!G16</f>
        <v>1</v>
      </c>
      <c r="F16" s="58">
        <f>'County Data'!L16/'County Data'!K16-1</f>
        <v>0.11888701517706579</v>
      </c>
      <c r="G16" s="47">
        <f t="shared" si="0"/>
        <v>67</v>
      </c>
      <c r="H16" s="58">
        <f>('County Data'!P16-'County Data'!O16)/100</f>
        <v>-0.06199999999999999</v>
      </c>
      <c r="I16" s="47">
        <f t="shared" si="1"/>
        <v>6</v>
      </c>
      <c r="J16" s="58">
        <f>'County Data'!R16/'County Data'!Q16-1</f>
        <v>0.592651334919376</v>
      </c>
      <c r="K16" s="47">
        <f t="shared" si="2"/>
        <v>89</v>
      </c>
      <c r="L16" s="47">
        <f t="shared" si="3"/>
        <v>162</v>
      </c>
      <c r="M16" s="59">
        <f>'County Data'!L16/'County Data'!J16</f>
        <v>11.690485512920908</v>
      </c>
      <c r="N16" s="60">
        <f>'County Data'!AN16/'County Data'!N16</f>
        <v>0.1532545221478422</v>
      </c>
      <c r="O16" s="60">
        <f>'County Data'!AB16/'County Data'!N16</f>
        <v>0.018658310781939896</v>
      </c>
      <c r="P16" s="77">
        <f>'County Data'!L16/'County Data'!AO16</f>
        <v>22.24022346368715</v>
      </c>
      <c r="Q16" s="62">
        <f>'County Data'!AR16/'County Data'!L16</f>
        <v>0</v>
      </c>
      <c r="R16" s="59">
        <f>'County Data'!L16/'County Data'!AS16</f>
        <v>1.2687772229894827</v>
      </c>
      <c r="S16" s="82">
        <f>'County Data'!N16/'County Data'!M16-1</f>
        <v>0.3076923076923077</v>
      </c>
      <c r="T16" s="82">
        <f>'County Data'!AL16/'County Data'!AK16-1</f>
        <v>0.6320876288659794</v>
      </c>
      <c r="U16" s="82">
        <f>'County Data'!AB16/'County Data'!AA16-1</f>
        <v>-0.33838383838383834</v>
      </c>
      <c r="V16" s="82">
        <f>'County Data'!Z16/'County Data'!Y16-1</f>
        <v>0.2936708860759494</v>
      </c>
      <c r="W16" s="82">
        <f>'County Data'!AH16/'County Data'!AG16-1</f>
        <v>0.15916722632639346</v>
      </c>
      <c r="X16" s="82">
        <f>'County Data'!AD16/'County Data'!AC16-1</f>
        <v>-0.17000000000000004</v>
      </c>
    </row>
    <row r="17" spans="1:24" ht="12.75">
      <c r="A17" s="29">
        <v>26103</v>
      </c>
      <c r="B17" s="31" t="s">
        <v>68</v>
      </c>
      <c r="C17" s="31" t="s">
        <v>51</v>
      </c>
      <c r="D17" s="32">
        <v>0</v>
      </c>
      <c r="E17" s="28">
        <f>'County Data'!G17</f>
        <v>0</v>
      </c>
      <c r="F17" s="58">
        <f>'County Data'!L17/'County Data'!K17-1</f>
        <v>-0.08821081439474088</v>
      </c>
      <c r="G17" s="47">
        <f t="shared" si="0"/>
        <v>251</v>
      </c>
      <c r="H17" s="58">
        <f>('County Data'!P17-'County Data'!O17)/100</f>
        <v>0.01</v>
      </c>
      <c r="I17" s="47">
        <f t="shared" si="1"/>
        <v>274</v>
      </c>
      <c r="J17" s="58">
        <f>'County Data'!R17/'County Data'!Q17-1</f>
        <v>0.4929745493107105</v>
      </c>
      <c r="K17" s="47">
        <f t="shared" si="2"/>
        <v>190</v>
      </c>
      <c r="L17" s="47">
        <f t="shared" si="3"/>
        <v>715</v>
      </c>
      <c r="M17" s="59">
        <f>'County Data'!L17/'County Data'!J17</f>
        <v>35.48764350934218</v>
      </c>
      <c r="N17" s="60">
        <f>'County Data'!AN17/'County Data'!N17</f>
        <v>0.20164292890491106</v>
      </c>
      <c r="O17" s="60">
        <f>'County Data'!AB17/'County Data'!N17</f>
        <v>0.02990366999586313</v>
      </c>
      <c r="P17" s="77">
        <f>'County Data'!L17/'County Data'!AO17</f>
        <v>39.507334963325185</v>
      </c>
      <c r="Q17" s="62">
        <f>'County Data'!AR17/'County Data'!L17</f>
        <v>0.5182257016430981</v>
      </c>
      <c r="R17" s="59">
        <f>'County Data'!L17/'County Data'!AS17</f>
        <v>1.9659336314140585</v>
      </c>
      <c r="S17" s="82">
        <f>'County Data'!N17/'County Data'!M17-1</f>
        <v>-0.020775462962962954</v>
      </c>
      <c r="T17" s="82">
        <f>'County Data'!AL17/'County Data'!AK17-1</f>
        <v>0.25541686292981636</v>
      </c>
      <c r="U17" s="82">
        <f>'County Data'!AB17/'County Data'!AA17-1</f>
        <v>0.2793931731984829</v>
      </c>
      <c r="V17" s="82">
        <f>'County Data'!Z17/'County Data'!Y17-1</f>
        <v>-1</v>
      </c>
      <c r="W17" s="82">
        <f>'County Data'!AH17/'County Data'!AG17-1</f>
        <v>0.12096640741353637</v>
      </c>
      <c r="X17" s="82">
        <f>'County Data'!AD17/'County Data'!AC17-1</f>
        <v>-0.11142533936651589</v>
      </c>
    </row>
    <row r="18" spans="1:24" ht="12.75">
      <c r="A18" s="29">
        <v>26109</v>
      </c>
      <c r="B18" s="31" t="s">
        <v>69</v>
      </c>
      <c r="C18" s="31" t="s">
        <v>51</v>
      </c>
      <c r="D18" s="32">
        <v>0</v>
      </c>
      <c r="E18" s="28">
        <f>'County Data'!G18</f>
        <v>0</v>
      </c>
      <c r="F18" s="58">
        <f>'County Data'!L18/'County Data'!K18-1</f>
        <v>0.016292134831460636</v>
      </c>
      <c r="G18" s="47">
        <f t="shared" si="0"/>
        <v>158</v>
      </c>
      <c r="H18" s="58">
        <f>('County Data'!P18-'County Data'!O18)/100</f>
        <v>-0.024000000000000004</v>
      </c>
      <c r="I18" s="47">
        <f t="shared" si="1"/>
        <v>48</v>
      </c>
      <c r="J18" s="58">
        <f>'County Data'!R18/'County Data'!Q18-1</f>
        <v>0.47813194959229066</v>
      </c>
      <c r="K18" s="47">
        <f t="shared" si="2"/>
        <v>199</v>
      </c>
      <c r="L18" s="47">
        <f t="shared" si="3"/>
        <v>405</v>
      </c>
      <c r="M18" s="59">
        <f>'County Data'!L18/'County Data'!J18</f>
        <v>24.2665235804764</v>
      </c>
      <c r="N18" s="60">
        <f>'County Data'!AN18/'County Data'!N18</f>
        <v>0.13216227519866164</v>
      </c>
      <c r="O18" s="60">
        <f>'County Data'!AB18/'County Data'!N18</f>
        <v>0.26223337515683814</v>
      </c>
      <c r="P18" s="77">
        <f>'County Data'!L18/'County Data'!AO18</f>
        <v>48.51724137931034</v>
      </c>
      <c r="Q18" s="62">
        <f>'County Data'!AR18/'County Data'!L18</f>
        <v>0.3605385769564874</v>
      </c>
      <c r="R18" s="59">
        <f>'County Data'!L18/'County Data'!AS18</f>
        <v>1.8568810030060854</v>
      </c>
      <c r="S18" s="82">
        <f>'County Data'!N18/'County Data'!M18-1</f>
        <v>0.13846300352347396</v>
      </c>
      <c r="T18" s="82">
        <f>'County Data'!AL18/'County Data'!AK18-1</f>
        <v>0.7938844847112119</v>
      </c>
      <c r="U18" s="82">
        <f>'County Data'!AB18/'County Data'!AA18-1</f>
        <v>-0.1351724137931034</v>
      </c>
      <c r="V18" s="82">
        <f>'County Data'!Z18/'County Data'!Y18-1</f>
        <v>0.423728813559322</v>
      </c>
      <c r="W18" s="82">
        <f>'County Data'!AH18/'County Data'!AG18-1</f>
        <v>0.04597701149425282</v>
      </c>
      <c r="X18" s="82">
        <f>'County Data'!AD18/'County Data'!AC18-1</f>
        <v>0.196078431372549</v>
      </c>
    </row>
    <row r="19" spans="1:24" ht="12.75">
      <c r="A19" s="29">
        <v>26131</v>
      </c>
      <c r="B19" s="31" t="s">
        <v>72</v>
      </c>
      <c r="C19" s="31" t="s">
        <v>51</v>
      </c>
      <c r="D19" s="32">
        <v>0</v>
      </c>
      <c r="E19" s="28">
        <f>'County Data'!G19</f>
        <v>0</v>
      </c>
      <c r="F19" s="58">
        <f>'County Data'!L19/'County Data'!K19-1</f>
        <v>-0.11700926135080192</v>
      </c>
      <c r="G19" s="47">
        <f t="shared" si="0"/>
        <v>272</v>
      </c>
      <c r="H19" s="58">
        <f>('County Data'!P19-'County Data'!O19)/100</f>
        <v>0.023999999999999994</v>
      </c>
      <c r="I19" s="47">
        <f t="shared" si="1"/>
        <v>296</v>
      </c>
      <c r="J19" s="58">
        <f>'County Data'!R19/'County Data'!Q19-1</f>
        <v>0.461073100468131</v>
      </c>
      <c r="K19" s="47">
        <f t="shared" si="2"/>
        <v>218</v>
      </c>
      <c r="L19" s="47">
        <f t="shared" si="3"/>
        <v>786</v>
      </c>
      <c r="M19" s="59">
        <f>'County Data'!L19/'County Data'!J19</f>
        <v>5.960522403421696</v>
      </c>
      <c r="N19" s="60">
        <f>'County Data'!AN19/'County Data'!N19</f>
        <v>0.21241830065359477</v>
      </c>
      <c r="O19" s="60">
        <f>'County Data'!AB19/'County Data'!N19</f>
        <v>0.16310160427807488</v>
      </c>
      <c r="P19" s="77">
        <f>'County Data'!L19/'County Data'!AO19</f>
        <v>33.41025641025641</v>
      </c>
      <c r="Q19" s="62">
        <f>'County Data'!AR19/'County Data'!L19</f>
        <v>0</v>
      </c>
      <c r="R19" s="59">
        <f>'County Data'!L19/'County Data'!AS19</f>
        <v>1.4467061435973354</v>
      </c>
      <c r="S19" s="82">
        <f>'County Data'!N19/'County Data'!M19-1</f>
        <v>-0.2111553784860558</v>
      </c>
      <c r="T19" s="82">
        <v>0</v>
      </c>
      <c r="U19" s="82">
        <f>'County Data'!AB19/'County Data'!AA19-1</f>
        <v>-0.29252577319587625</v>
      </c>
      <c r="V19" s="82">
        <f>'County Data'!Z19/'County Data'!Y19-1</f>
        <v>0.15819209039548032</v>
      </c>
      <c r="W19" s="82">
        <f>'County Data'!AH19/'County Data'!AG19-1</f>
        <v>0.06676557863501476</v>
      </c>
      <c r="X19" s="82">
        <f>'County Data'!AD19/'County Data'!AC19-1</f>
        <v>0.45736434108527124</v>
      </c>
    </row>
    <row r="20" spans="1:24" ht="12.75">
      <c r="A20" s="29">
        <v>26153</v>
      </c>
      <c r="B20" s="31" t="s">
        <v>74</v>
      </c>
      <c r="C20" s="31" t="s">
        <v>51</v>
      </c>
      <c r="D20" s="32">
        <v>0</v>
      </c>
      <c r="E20" s="28">
        <f>'County Data'!G20</f>
        <v>0</v>
      </c>
      <c r="F20" s="58">
        <f>'County Data'!L20/'County Data'!K20-1</f>
        <v>0.07239219465189106</v>
      </c>
      <c r="G20" s="47">
        <f t="shared" si="0"/>
        <v>109</v>
      </c>
      <c r="H20" s="58">
        <f>('County Data'!P20-'County Data'!O20)/100</f>
        <v>-0.08000000000000002</v>
      </c>
      <c r="I20" s="47">
        <f t="shared" si="1"/>
        <v>4</v>
      </c>
      <c r="J20" s="58">
        <f>'County Data'!R20/'County Data'!Q20-1</f>
        <v>0.5406794176420211</v>
      </c>
      <c r="K20" s="47">
        <f t="shared" si="2"/>
        <v>139</v>
      </c>
      <c r="L20" s="47">
        <f t="shared" si="3"/>
        <v>252</v>
      </c>
      <c r="M20" s="59">
        <f>'County Data'!L20/'County Data'!J20</f>
        <v>7.5565703033492335</v>
      </c>
      <c r="N20" s="60">
        <f>'County Data'!AN20/'County Data'!N20</f>
        <v>0.2236074270557029</v>
      </c>
      <c r="O20" s="60">
        <f>'County Data'!AB20/'County Data'!N20</f>
        <v>0.10663129973474801</v>
      </c>
      <c r="P20" s="77">
        <f>'County Data'!L20/'County Data'!AO20</f>
        <v>31.683274021352315</v>
      </c>
      <c r="Q20" s="62">
        <f>'County Data'!AR20/'County Data'!L20</f>
        <v>0</v>
      </c>
      <c r="R20" s="59">
        <f>'County Data'!L20/'County Data'!AS20</f>
        <v>1.5619298245614035</v>
      </c>
      <c r="S20" s="82">
        <f>'County Data'!N20/'County Data'!M20-1</f>
        <v>0.21260855580572535</v>
      </c>
      <c r="T20" s="82">
        <v>0</v>
      </c>
      <c r="U20" s="82">
        <f>'County Data'!AB20/'County Data'!AA20-1</f>
        <v>-0.06944444444444442</v>
      </c>
      <c r="V20" s="82">
        <f>'County Data'!Z20/'County Data'!Y20-1</f>
        <v>0.9248120300751879</v>
      </c>
      <c r="W20" s="82">
        <f>'County Data'!AH20/'County Data'!AG20-1</f>
        <v>0.16371681415929196</v>
      </c>
      <c r="X20" s="82">
        <f>'County Data'!AD20/'County Data'!AC20-1</f>
        <v>-0.11728395061728392</v>
      </c>
    </row>
    <row r="21" spans="1:24" ht="12.75">
      <c r="A21" s="29">
        <v>27001</v>
      </c>
      <c r="B21" s="31" t="s">
        <v>76</v>
      </c>
      <c r="C21" s="28" t="s">
        <v>77</v>
      </c>
      <c r="D21" s="32">
        <v>0</v>
      </c>
      <c r="E21" s="28">
        <f>'County Data'!G21</f>
        <v>0</v>
      </c>
      <c r="F21" s="58">
        <f>'County Data'!L21/'County Data'!K21-1</f>
        <v>0.2314688128772635</v>
      </c>
      <c r="G21" s="47">
        <f t="shared" si="0"/>
        <v>24</v>
      </c>
      <c r="H21" s="58">
        <f>('County Data'!P21-'County Data'!O21)/100</f>
        <v>-0.028000000000000008</v>
      </c>
      <c r="I21" s="47">
        <f t="shared" si="1"/>
        <v>31</v>
      </c>
      <c r="J21" s="58">
        <f>'County Data'!R21/'County Data'!Q21-1</f>
        <v>0.5134205607476636</v>
      </c>
      <c r="K21" s="47">
        <f t="shared" si="2"/>
        <v>169</v>
      </c>
      <c r="L21" s="47">
        <f t="shared" si="3"/>
        <v>224</v>
      </c>
      <c r="M21" s="59">
        <f>'County Data'!L21/'County Data'!J21</f>
        <v>8.4100078048566</v>
      </c>
      <c r="N21" s="60">
        <f>'County Data'!AN21/'County Data'!N21</f>
        <v>0.14839133289560077</v>
      </c>
      <c r="O21" s="60">
        <f>'County Data'!AB21/'County Data'!N21</f>
        <v>0.17301378857518057</v>
      </c>
      <c r="P21" s="77">
        <f>'County Data'!L21/'County Data'!AO21</f>
        <v>37.41075794621027</v>
      </c>
      <c r="Q21" s="62">
        <f>'County Data'!AR21/'County Data'!L21</f>
        <v>0</v>
      </c>
      <c r="R21" s="59">
        <f>'County Data'!L21/'County Data'!AS21</f>
        <v>1.079968944099379</v>
      </c>
      <c r="S21" s="82">
        <f>'County Data'!N21/'County Data'!M21-1</f>
        <v>0.41411327762302697</v>
      </c>
      <c r="T21" s="82">
        <v>0</v>
      </c>
      <c r="U21" s="82">
        <f>'County Data'!AB21/'County Data'!AA21-1</f>
        <v>1.539759036144578</v>
      </c>
      <c r="V21" s="82">
        <f>'County Data'!Z21/'County Data'!Y21-1</f>
        <v>0.7635135135135136</v>
      </c>
      <c r="W21" s="82">
        <f>'County Data'!AH21/'County Data'!AG21-1</f>
        <v>0.2835209825997953</v>
      </c>
      <c r="X21" s="82">
        <f>'County Data'!AD21/'County Data'!AC21-1</f>
        <v>0.3877551020408163</v>
      </c>
    </row>
    <row r="22" spans="1:24" ht="12.75">
      <c r="A22" s="29">
        <v>27003</v>
      </c>
      <c r="B22" s="31" t="s">
        <v>79</v>
      </c>
      <c r="C22" s="28" t="s">
        <v>77</v>
      </c>
      <c r="D22" s="32">
        <v>1</v>
      </c>
      <c r="E22" s="28">
        <f>'County Data'!G22</f>
        <v>0</v>
      </c>
      <c r="F22" s="58">
        <f>'County Data'!L22/'County Data'!K22-1</f>
        <v>0.2234558222959191</v>
      </c>
      <c r="G22" s="47">
        <f t="shared" si="0"/>
        <v>26</v>
      </c>
      <c r="H22" s="58">
        <f>('County Data'!P22-'County Data'!O22)/100</f>
        <v>-0.018999999999999996</v>
      </c>
      <c r="I22" s="47">
        <f t="shared" si="1"/>
        <v>79</v>
      </c>
      <c r="J22" s="58">
        <f>'County Data'!R22/'County Data'!Q22-1</f>
        <v>0.6468518009348363</v>
      </c>
      <c r="K22" s="47">
        <f t="shared" si="2"/>
        <v>50</v>
      </c>
      <c r="L22" s="47">
        <f t="shared" si="3"/>
        <v>155</v>
      </c>
      <c r="M22" s="59">
        <f>'County Data'!L22/'County Data'!J22</f>
        <v>703.0448831340361</v>
      </c>
      <c r="N22" s="60">
        <f>'County Data'!AN22/'County Data'!N22</f>
        <v>0.10958308139277656</v>
      </c>
      <c r="O22" s="60">
        <f>'County Data'!AB22/'County Data'!N22</f>
        <v>0.19673485038417862</v>
      </c>
      <c r="P22" s="77">
        <f>'County Data'!L22/'County Data'!AO22</f>
        <v>45.02099380758194</v>
      </c>
      <c r="Q22" s="62">
        <f>'County Data'!AR22/'County Data'!L22</f>
        <v>0.9047919378430241</v>
      </c>
      <c r="R22" s="59">
        <f>'County Data'!L22/'County Data'!AS22</f>
        <v>2.7577134081468393</v>
      </c>
      <c r="S22" s="82">
        <f>'County Data'!N22/'County Data'!M22-1</f>
        <v>0.30801801714908517</v>
      </c>
      <c r="T22" s="82">
        <f>'County Data'!AL22/'County Data'!AK22-1</f>
        <v>0.43533158486324464</v>
      </c>
      <c r="U22" s="82">
        <f>'County Data'!AB22/'County Data'!AA22-1</f>
        <v>0.30019493177387924</v>
      </c>
      <c r="V22" s="82">
        <f>'County Data'!Z22/'County Data'!Y22-1</f>
        <v>0.5559302979201799</v>
      </c>
      <c r="W22" s="82">
        <f>'County Data'!AH22/'County Data'!AG22-1</f>
        <v>0.14539744514705255</v>
      </c>
      <c r="X22" s="82">
        <f>'County Data'!AD22/'County Data'!AC22-1</f>
        <v>0.23605046094129056</v>
      </c>
    </row>
    <row r="23" spans="1:24" ht="12.75">
      <c r="A23" s="29">
        <v>27005</v>
      </c>
      <c r="B23" s="31" t="s">
        <v>80</v>
      </c>
      <c r="C23" s="28" t="s">
        <v>77</v>
      </c>
      <c r="D23" s="32">
        <v>0</v>
      </c>
      <c r="E23" s="28">
        <f>'County Data'!G23</f>
        <v>0</v>
      </c>
      <c r="F23" s="58">
        <f>'County Data'!L23/'County Data'!K23-1</f>
        <v>0.076001578135648</v>
      </c>
      <c r="G23" s="47">
        <f t="shared" si="0"/>
        <v>107</v>
      </c>
      <c r="H23" s="58">
        <f>('County Data'!P23-'County Data'!O23)/100</f>
        <v>-0.011999999999999993</v>
      </c>
      <c r="I23" s="47">
        <f t="shared" si="1"/>
        <v>126</v>
      </c>
      <c r="J23" s="58">
        <f>'County Data'!R23/'County Data'!Q23-1</f>
        <v>0.6277200967145498</v>
      </c>
      <c r="K23" s="47">
        <f t="shared" si="2"/>
        <v>72</v>
      </c>
      <c r="L23" s="47">
        <f t="shared" si="3"/>
        <v>305</v>
      </c>
      <c r="M23" s="59">
        <f>'County Data'!L23/'County Data'!J23</f>
        <v>22.89202594429607</v>
      </c>
      <c r="N23" s="60">
        <f>'County Data'!AN23/'County Data'!N23</f>
        <v>0.136</v>
      </c>
      <c r="O23" s="60">
        <f>'County Data'!AB23/'County Data'!N23</f>
        <v>0.10765354330708661</v>
      </c>
      <c r="P23" s="77">
        <f>'County Data'!L23/'County Data'!AO23</f>
        <v>28.517110266159698</v>
      </c>
      <c r="Q23" s="62">
        <f>'County Data'!AR23/'County Data'!L23</f>
        <v>0.24493333333333334</v>
      </c>
      <c r="R23" s="59">
        <f>'County Data'!L23/'County Data'!AS23</f>
        <v>1.8059234288466168</v>
      </c>
      <c r="S23" s="82">
        <f>'County Data'!N23/'County Data'!M23-1</f>
        <v>0.25892149088025374</v>
      </c>
      <c r="T23" s="82">
        <f>'County Data'!AL23/'County Data'!AK23-1</f>
        <v>0.3508021390374332</v>
      </c>
      <c r="U23" s="82">
        <f>'County Data'!AB23/'County Data'!AA23-1</f>
        <v>0.14390896921017404</v>
      </c>
      <c r="V23" s="82">
        <f>'County Data'!Z23/'County Data'!Y23-1</f>
        <v>0.6201342281879194</v>
      </c>
      <c r="W23" s="82">
        <f>'County Data'!AH23/'County Data'!AG23-1</f>
        <v>0.22421346077260051</v>
      </c>
      <c r="X23" s="82">
        <f>'County Data'!AD23/'County Data'!AC23-1</f>
        <v>0.2846054333764554</v>
      </c>
    </row>
    <row r="24" spans="1:24" ht="12.75">
      <c r="A24" s="29">
        <v>27007</v>
      </c>
      <c r="B24" s="31" t="s">
        <v>82</v>
      </c>
      <c r="C24" s="28" t="s">
        <v>77</v>
      </c>
      <c r="D24" s="32">
        <v>0</v>
      </c>
      <c r="E24" s="28">
        <f>'County Data'!G24</f>
        <v>1</v>
      </c>
      <c r="F24" s="58">
        <f>'County Data'!L24/'County Data'!K24-1</f>
        <v>0.15315262912982774</v>
      </c>
      <c r="G24" s="47">
        <f t="shared" si="0"/>
        <v>47</v>
      </c>
      <c r="H24" s="58">
        <f>('County Data'!P24-'County Data'!O24)/100</f>
        <v>-0.021000000000000005</v>
      </c>
      <c r="I24" s="47">
        <f t="shared" si="1"/>
        <v>63</v>
      </c>
      <c r="J24" s="58">
        <f>'County Data'!R24/'County Data'!Q24-1</f>
        <v>0.6049934104554107</v>
      </c>
      <c r="K24" s="47">
        <f t="shared" si="2"/>
        <v>85</v>
      </c>
      <c r="L24" s="47">
        <f t="shared" si="3"/>
        <v>195</v>
      </c>
      <c r="M24" s="59">
        <f>'County Data'!L24/'County Data'!J24</f>
        <v>15.825942571585946</v>
      </c>
      <c r="N24" s="60">
        <f>'County Data'!AN24/'County Data'!N24</f>
        <v>0.19095840867992767</v>
      </c>
      <c r="O24" s="60">
        <f>'County Data'!AB24/'County Data'!N24</f>
        <v>0.06274864376130199</v>
      </c>
      <c r="P24" s="77">
        <f>'County Data'!L24/'County Data'!AO24</f>
        <v>38.720703125</v>
      </c>
      <c r="Q24" s="62">
        <f>'County Data'!AR24/'County Data'!L24</f>
        <v>0.4280958385876419</v>
      </c>
      <c r="R24" s="59">
        <f>'County Data'!L24/'County Data'!AS24</f>
        <v>2.333863087880393</v>
      </c>
      <c r="S24" s="82">
        <f>'County Data'!N24/'County Data'!M24-1</f>
        <v>0.3359101340741635</v>
      </c>
      <c r="T24" s="82">
        <f>'County Data'!AL24/'County Data'!AK24-1</f>
        <v>0.5013020833333333</v>
      </c>
      <c r="U24" s="82">
        <f>'County Data'!AB24/'County Data'!AA24-1</f>
        <v>0.2984097287184284</v>
      </c>
      <c r="V24" s="82">
        <f>'County Data'!Z24/'County Data'!Y24-1</f>
        <v>0.5028846153846154</v>
      </c>
      <c r="W24" s="82">
        <f>'County Data'!AH24/'County Data'!AG24-1</f>
        <v>0.41702370751213946</v>
      </c>
      <c r="X24" s="82">
        <f>'County Data'!AD24/'County Data'!AC24-1</f>
        <v>0.3605095541401273</v>
      </c>
    </row>
    <row r="25" spans="1:24" ht="12.75">
      <c r="A25" s="29">
        <v>27009</v>
      </c>
      <c r="B25" s="31" t="s">
        <v>85</v>
      </c>
      <c r="C25" s="28" t="s">
        <v>77</v>
      </c>
      <c r="D25" s="32">
        <v>1</v>
      </c>
      <c r="E25" s="28">
        <f>'County Data'!G25</f>
        <v>0</v>
      </c>
      <c r="F25" s="58">
        <f>'County Data'!L25/'County Data'!K25-1</f>
        <v>0.13387444094749057</v>
      </c>
      <c r="G25" s="47">
        <f t="shared" si="0"/>
        <v>59</v>
      </c>
      <c r="H25" s="58">
        <f>('County Data'!P25-'County Data'!O25)/100</f>
        <v>-0.027999999999999997</v>
      </c>
      <c r="I25" s="47">
        <f t="shared" si="1"/>
        <v>34</v>
      </c>
      <c r="J25" s="58">
        <f>'County Data'!R25/'County Data'!Q25-1</f>
        <v>0.6475779828875565</v>
      </c>
      <c r="K25" s="47">
        <f t="shared" si="2"/>
        <v>49</v>
      </c>
      <c r="L25" s="47">
        <f t="shared" si="3"/>
        <v>142</v>
      </c>
      <c r="M25" s="59">
        <f>'County Data'!L25/'County Data'!J25</f>
        <v>83.82767150799677</v>
      </c>
      <c r="N25" s="60">
        <f>'County Data'!AN25/'County Data'!N25</f>
        <v>0.08505800734565382</v>
      </c>
      <c r="O25" s="60">
        <f>'County Data'!AB25/'County Data'!N25</f>
        <v>0.2335451524514662</v>
      </c>
      <c r="P25" s="77">
        <f>'County Data'!L25/'County Data'!AO25</f>
        <v>45.573901464713714</v>
      </c>
      <c r="Q25" s="62">
        <f>'County Data'!AR25/'County Data'!L25</f>
        <v>0.485128265061649</v>
      </c>
      <c r="R25" s="59">
        <f>'County Data'!L25/'County Data'!AS25</f>
        <v>2.5427934621099553</v>
      </c>
      <c r="S25" s="82">
        <f>'County Data'!N25/'County Data'!M25-1</f>
        <v>0.3625387242831044</v>
      </c>
      <c r="T25" s="82">
        <f>'County Data'!AL25/'County Data'!AK25-1</f>
        <v>0.3121998078770414</v>
      </c>
      <c r="U25" s="82">
        <f>'County Data'!AB25/'County Data'!AA25-1</f>
        <v>0.3813793103448275</v>
      </c>
      <c r="V25" s="82">
        <f>'County Data'!Z25/'County Data'!Y25-1</f>
        <v>0.5868089233753637</v>
      </c>
      <c r="W25" s="82">
        <f>'County Data'!AH25/'County Data'!AG25-1</f>
        <v>0.43201376936316693</v>
      </c>
      <c r="X25" s="82">
        <v>1</v>
      </c>
    </row>
    <row r="26" spans="1:24" ht="12.75">
      <c r="A26" s="29">
        <v>27011</v>
      </c>
      <c r="B26" s="31" t="s">
        <v>86</v>
      </c>
      <c r="C26" s="28" t="s">
        <v>77</v>
      </c>
      <c r="D26" s="32">
        <v>0</v>
      </c>
      <c r="E26" s="28">
        <f>'County Data'!G26</f>
        <v>0</v>
      </c>
      <c r="F26" s="58">
        <f>'County Data'!L26/'County Data'!K26-1</f>
        <v>-0.07398568019093077</v>
      </c>
      <c r="G26" s="47">
        <f t="shared" si="0"/>
        <v>242</v>
      </c>
      <c r="H26" s="58">
        <f>('County Data'!P26-'County Data'!O26)/100</f>
        <v>0.0029999999999999983</v>
      </c>
      <c r="I26" s="47">
        <f t="shared" si="1"/>
        <v>242</v>
      </c>
      <c r="J26" s="58">
        <f>'County Data'!R26/'County Data'!Q26-1</f>
        <v>0.544050268359733</v>
      </c>
      <c r="K26" s="47">
        <f t="shared" si="2"/>
        <v>137</v>
      </c>
      <c r="L26" s="47">
        <f t="shared" si="3"/>
        <v>621</v>
      </c>
      <c r="M26" s="59">
        <f>'County Data'!L26/'County Data'!J26</f>
        <v>11.710261569416499</v>
      </c>
      <c r="N26" s="60">
        <f>'County Data'!AN26/'County Data'!N26</f>
        <v>0.23513719512195122</v>
      </c>
      <c r="O26" s="60">
        <f>'County Data'!AB26/'County Data'!N26</f>
        <v>0.038109756097560975</v>
      </c>
      <c r="P26" s="77">
        <f>'County Data'!L26/'County Data'!AO26</f>
        <v>28.955223880597014</v>
      </c>
      <c r="Q26" s="62">
        <f>'County Data'!AR26/'County Data'!L26</f>
        <v>0</v>
      </c>
      <c r="R26" s="59">
        <f>'County Data'!L26/'County Data'!AS26</f>
        <v>1.8353831598864712</v>
      </c>
      <c r="S26" s="82">
        <f>'County Data'!N26/'County Data'!M26-1</f>
        <v>0.0684039087947883</v>
      </c>
      <c r="T26" s="82">
        <f>'County Data'!AL26/'County Data'!AK26-1</f>
        <v>0.0166163141993958</v>
      </c>
      <c r="U26" s="82">
        <f>'County Data'!AB26/'County Data'!AA26-1</f>
        <v>0.20481927710843384</v>
      </c>
      <c r="V26" s="82">
        <f>'County Data'!Z26/'County Data'!Y26-1</f>
        <v>0.4438202247191012</v>
      </c>
      <c r="W26" s="82">
        <f>'County Data'!AH26/'County Data'!AG26-1</f>
        <v>-0.023423423423423406</v>
      </c>
      <c r="X26" s="82">
        <f>'County Data'!AD26/'County Data'!AC26-1</f>
        <v>0.20967741935483875</v>
      </c>
    </row>
    <row r="27" spans="1:24" ht="12.75">
      <c r="A27" s="29">
        <v>27013</v>
      </c>
      <c r="B27" s="31" t="s">
        <v>87</v>
      </c>
      <c r="C27" s="28" t="s">
        <v>77</v>
      </c>
      <c r="D27" s="32">
        <v>0</v>
      </c>
      <c r="E27" s="28">
        <f>'County Data'!G27</f>
        <v>0</v>
      </c>
      <c r="F27" s="58">
        <f>'County Data'!L27/'County Data'!K27-1</f>
        <v>0.03510102879135513</v>
      </c>
      <c r="G27" s="47">
        <f t="shared" si="0"/>
        <v>138</v>
      </c>
      <c r="H27" s="58">
        <f>('County Data'!P27-'County Data'!O27)/100</f>
        <v>-0.013999999999999999</v>
      </c>
      <c r="I27" s="47">
        <f t="shared" si="1"/>
        <v>107</v>
      </c>
      <c r="J27" s="58">
        <f>'County Data'!R27/'County Data'!Q27-1</f>
        <v>0.7231062235055601</v>
      </c>
      <c r="K27" s="47">
        <f t="shared" si="2"/>
        <v>25</v>
      </c>
      <c r="L27" s="47">
        <f t="shared" si="3"/>
        <v>270</v>
      </c>
      <c r="M27" s="59">
        <f>'County Data'!L27/'County Data'!J27</f>
        <v>74.35106793019578</v>
      </c>
      <c r="N27" s="60">
        <f>'County Data'!AN27/'County Data'!N27</f>
        <v>0.13158335526788065</v>
      </c>
      <c r="O27" s="60">
        <f>'County Data'!AB27/'County Data'!N27</f>
        <v>0.0996147495872317</v>
      </c>
      <c r="P27" s="77">
        <f>'County Data'!L27/'County Data'!AO27</f>
        <v>33.258620689655174</v>
      </c>
      <c r="Q27" s="62">
        <f>'County Data'!AR27/'County Data'!L27</f>
        <v>0.5796642891617955</v>
      </c>
      <c r="R27" s="59">
        <f>'County Data'!L27/'County Data'!AS27</f>
        <v>2.5461289882117337</v>
      </c>
      <c r="S27" s="82">
        <f>'County Data'!N27/'County Data'!M27-1</f>
        <v>0.2698186016833277</v>
      </c>
      <c r="T27" s="82">
        <f>'County Data'!AL27/'County Data'!AK27-1</f>
        <v>0.37649928847326697</v>
      </c>
      <c r="U27" s="82">
        <f>'County Data'!AB27/'County Data'!AA27-1</f>
        <v>0.4140625</v>
      </c>
      <c r="V27" s="82">
        <f>'County Data'!Z27/'County Data'!Y27-1</f>
        <v>0.8354231974921631</v>
      </c>
      <c r="W27" s="82">
        <f>'County Data'!AH27/'County Data'!AG27-1</f>
        <v>0.38988456865127574</v>
      </c>
      <c r="X27" s="82">
        <f>'County Data'!AD27/'County Data'!AC27-1</f>
        <v>0.42674139311449166</v>
      </c>
    </row>
    <row r="28" spans="1:24" ht="12.75">
      <c r="A28" s="29">
        <v>27015</v>
      </c>
      <c r="B28" s="31" t="s">
        <v>88</v>
      </c>
      <c r="C28" s="28" t="s">
        <v>77</v>
      </c>
      <c r="D28" s="32">
        <v>0</v>
      </c>
      <c r="E28" s="28">
        <f>'County Data'!G28</f>
        <v>0</v>
      </c>
      <c r="F28" s="58">
        <f>'County Data'!L28/'County Data'!K28-1</f>
        <v>-0.0027053068485027865</v>
      </c>
      <c r="G28" s="47">
        <f t="shared" si="0"/>
        <v>175</v>
      </c>
      <c r="H28" s="58">
        <f>('County Data'!P28-'County Data'!O28)/100</f>
        <v>0.0020000000000000018</v>
      </c>
      <c r="I28" s="47">
        <f t="shared" si="1"/>
        <v>235</v>
      </c>
      <c r="J28" s="58">
        <f>'County Data'!R28/'County Data'!Q28-1</f>
        <v>0.5702923976608187</v>
      </c>
      <c r="K28" s="47">
        <f t="shared" si="2"/>
        <v>112</v>
      </c>
      <c r="L28" s="47">
        <f t="shared" si="3"/>
        <v>522</v>
      </c>
      <c r="M28" s="59">
        <f>'County Data'!L28/'County Data'!J28</f>
        <v>44.052841801990574</v>
      </c>
      <c r="N28" s="60">
        <f>'County Data'!AN28/'County Data'!N28</f>
        <v>0.09599014336917562</v>
      </c>
      <c r="O28" s="60">
        <f>'County Data'!AB28/'County Data'!N28</f>
        <v>0.23717517921146952</v>
      </c>
      <c r="P28" s="77">
        <f>'County Data'!L28/'County Data'!AO28</f>
        <v>38.38944365192582</v>
      </c>
      <c r="Q28" s="62">
        <f>'County Data'!AR28/'County Data'!L28</f>
        <v>0.5051465943294564</v>
      </c>
      <c r="R28" s="59">
        <f>'County Data'!L28/'County Data'!AS28</f>
        <v>2.410731882110544</v>
      </c>
      <c r="S28" s="82">
        <f>'County Data'!N28/'County Data'!M28-1</f>
        <v>0.15917943391326927</v>
      </c>
      <c r="T28" s="82">
        <f>'County Data'!AL28/'County Data'!AK28-1</f>
        <v>0.3200632744529397</v>
      </c>
      <c r="U28" s="82">
        <f>'County Data'!AB28/'County Data'!AA28-1</f>
        <v>0.07569215138430274</v>
      </c>
      <c r="V28" s="82">
        <f>'County Data'!Z28/'County Data'!Y28-1</f>
        <v>0.5217391304347827</v>
      </c>
      <c r="W28" s="82">
        <f>'County Data'!AH28/'County Data'!AG28-1</f>
        <v>0.08704663212435237</v>
      </c>
      <c r="X28" s="82">
        <f>'County Data'!AD28/'County Data'!AC28-1</f>
        <v>0.12638036809815945</v>
      </c>
    </row>
    <row r="29" spans="1:24" ht="12.75">
      <c r="A29" s="29">
        <v>27017</v>
      </c>
      <c r="B29" s="31" t="s">
        <v>90</v>
      </c>
      <c r="C29" s="28" t="s">
        <v>77</v>
      </c>
      <c r="D29" s="32">
        <v>0</v>
      </c>
      <c r="E29" s="28">
        <f>'County Data'!G29</f>
        <v>1</v>
      </c>
      <c r="F29" s="58">
        <f>'County Data'!L29/'County Data'!K29-1</f>
        <v>0.08243617348508159</v>
      </c>
      <c r="G29" s="47">
        <f t="shared" si="0"/>
        <v>100</v>
      </c>
      <c r="H29" s="58">
        <f>('County Data'!P29-'County Data'!O29)/100</f>
        <v>-0.020999999999999998</v>
      </c>
      <c r="I29" s="47">
        <f t="shared" si="1"/>
        <v>67</v>
      </c>
      <c r="J29" s="58">
        <f>'County Data'!R29/'County Data'!Q29-1</f>
        <v>0.6050111049416991</v>
      </c>
      <c r="K29" s="47">
        <f t="shared" si="2"/>
        <v>84</v>
      </c>
      <c r="L29" s="47">
        <f t="shared" si="3"/>
        <v>251</v>
      </c>
      <c r="M29" s="59">
        <f>'County Data'!L29/'County Data'!J29</f>
        <v>36.810479090634374</v>
      </c>
      <c r="N29" s="60">
        <f>'County Data'!AN29/'County Data'!N29</f>
        <v>0.18518297415079696</v>
      </c>
      <c r="O29" s="60">
        <f>'County Data'!AB29/'County Data'!N29</f>
        <v>0.14942391499014984</v>
      </c>
      <c r="P29" s="77">
        <f>'County Data'!L29/'County Data'!AO29</f>
        <v>46.37042459736457</v>
      </c>
      <c r="Q29" s="62">
        <f>'County Data'!AR29/'County Data'!L29</f>
        <v>0.35366739288307913</v>
      </c>
      <c r="R29" s="59">
        <f>'County Data'!L29/'County Data'!AS29</f>
        <v>2.308213687049049</v>
      </c>
      <c r="S29" s="82">
        <f>'County Data'!N29/'County Data'!M29-1</f>
        <v>0.30479825517993464</v>
      </c>
      <c r="T29" s="82">
        <f>'County Data'!AL29/'County Data'!AK29-1</f>
        <v>0.5085266030013642</v>
      </c>
      <c r="U29" s="82">
        <f>'County Data'!AB29/'County Data'!AA29-1</f>
        <v>0.014181523500810478</v>
      </c>
      <c r="V29" s="82">
        <f>'County Data'!Z29/'County Data'!Y29-1</f>
        <v>1.6159317211948792</v>
      </c>
      <c r="W29" s="82">
        <f>'County Data'!AH29/'County Data'!AG29-1</f>
        <v>0.2520623281393217</v>
      </c>
      <c r="X29" s="82">
        <f>'County Data'!AD29/'County Data'!AC29-1</f>
        <v>-0.027538726333907082</v>
      </c>
    </row>
    <row r="30" spans="1:24" ht="12.75">
      <c r="A30" s="29">
        <v>27019</v>
      </c>
      <c r="B30" s="31" t="s">
        <v>93</v>
      </c>
      <c r="C30" s="28" t="s">
        <v>77</v>
      </c>
      <c r="D30" s="32">
        <v>1</v>
      </c>
      <c r="E30" s="28">
        <f>'County Data'!G30</f>
        <v>0</v>
      </c>
      <c r="F30" s="58">
        <f>'County Data'!L30/'County Data'!K30-1</f>
        <v>0.4651987895231138</v>
      </c>
      <c r="G30" s="47">
        <f t="shared" si="0"/>
        <v>4</v>
      </c>
      <c r="H30" s="58">
        <f>('County Data'!P30-'County Data'!O30)/100</f>
        <v>-0.016</v>
      </c>
      <c r="I30" s="47">
        <f t="shared" si="1"/>
        <v>89</v>
      </c>
      <c r="J30" s="58">
        <f>'County Data'!R30/'County Data'!Q30-1</f>
        <v>0.6419650291423813</v>
      </c>
      <c r="K30" s="47">
        <f t="shared" si="2"/>
        <v>57</v>
      </c>
      <c r="L30" s="47">
        <f t="shared" si="3"/>
        <v>150</v>
      </c>
      <c r="M30" s="59">
        <f>'County Data'!L30/'County Data'!J30</f>
        <v>196.5920864719554</v>
      </c>
      <c r="N30" s="60">
        <f>'County Data'!AN30/'County Data'!N30</f>
        <v>0.12538934369745583</v>
      </c>
      <c r="O30" s="60">
        <f>'County Data'!AB30/'County Data'!N30</f>
        <v>0.27081782849582403</v>
      </c>
      <c r="P30" s="77">
        <f>'County Data'!L30/'County Data'!AO30</f>
        <v>40.11714285714286</v>
      </c>
      <c r="Q30" s="62">
        <f>'County Data'!AR30/'County Data'!L30</f>
        <v>0.6350544832989103</v>
      </c>
      <c r="R30" s="59">
        <f>'County Data'!L30/'County Data'!AS30</f>
        <v>2.8214041715227265</v>
      </c>
      <c r="S30" s="82">
        <f>'County Data'!N30/'County Data'!M30-1</f>
        <v>0.5805777022611422</v>
      </c>
      <c r="T30" s="82">
        <f>'County Data'!AL30/'County Data'!AK30-1</f>
        <v>0.668593100957197</v>
      </c>
      <c r="U30" s="82">
        <f>'County Data'!AB30/'County Data'!AA30-1</f>
        <v>0.32056451612903225</v>
      </c>
      <c r="V30" s="82">
        <f>'County Data'!Z30/'County Data'!Y30-1</f>
        <v>0.7760617760617761</v>
      </c>
      <c r="W30" s="82">
        <f>'County Data'!AH30/'County Data'!AG30-1</f>
        <v>0.8062789867998572</v>
      </c>
      <c r="X30" s="82">
        <f>'County Data'!AD30/'County Data'!AC30-1</f>
        <v>0.040709812108559396</v>
      </c>
    </row>
    <row r="31" spans="1:24" ht="12.75">
      <c r="A31" s="29">
        <v>27021</v>
      </c>
      <c r="B31" s="31" t="s">
        <v>94</v>
      </c>
      <c r="C31" s="28" t="s">
        <v>77</v>
      </c>
      <c r="D31" s="32">
        <v>0</v>
      </c>
      <c r="E31" s="28">
        <f>'County Data'!G31</f>
        <v>0</v>
      </c>
      <c r="F31" s="58">
        <f>'County Data'!L31/'County Data'!K31-1</f>
        <v>0.24592721765866643</v>
      </c>
      <c r="G31" s="47">
        <f t="shared" si="0"/>
        <v>21</v>
      </c>
      <c r="H31" s="58">
        <f>('County Data'!P31-'County Data'!O31)/100</f>
        <v>-0.034</v>
      </c>
      <c r="I31" s="47">
        <f t="shared" si="1"/>
        <v>23</v>
      </c>
      <c r="J31" s="58">
        <f>'County Data'!R31/'County Data'!Q31-1</f>
        <v>0.5809954091670917</v>
      </c>
      <c r="K31" s="47">
        <f t="shared" si="2"/>
        <v>101</v>
      </c>
      <c r="L31" s="47">
        <f t="shared" si="3"/>
        <v>145</v>
      </c>
      <c r="M31" s="59">
        <f>'County Data'!L31/'County Data'!J31</f>
        <v>13.455915150914407</v>
      </c>
      <c r="N31" s="60">
        <f>'County Data'!AN31/'County Data'!N31</f>
        <v>0.15329315227652313</v>
      </c>
      <c r="O31" s="60">
        <f>'County Data'!AB31/'County Data'!N31</f>
        <v>0.026650206956648027</v>
      </c>
      <c r="P31" s="77">
        <f>'County Data'!L31/'County Data'!AO31</f>
        <v>35.122897800776194</v>
      </c>
      <c r="Q31" s="62">
        <f>'County Data'!AR31/'County Data'!L31</f>
        <v>0</v>
      </c>
      <c r="R31" s="59">
        <f>'County Data'!L31/'County Data'!AS31</f>
        <v>1.2754862350840928</v>
      </c>
      <c r="S31" s="82">
        <f>'County Data'!N31/'County Data'!M31-1</f>
        <v>0.5224986180210061</v>
      </c>
      <c r="T31" s="82">
        <f>'County Data'!AL31/'County Data'!AK31-1</f>
        <v>0.6445693992305417</v>
      </c>
      <c r="U31" s="82">
        <f>'County Data'!AB31/'County Data'!AA31-1</f>
        <v>0.8078817733990147</v>
      </c>
      <c r="V31" s="82">
        <f>'County Data'!Z31/'County Data'!Y31-1</f>
        <v>0.8171875</v>
      </c>
      <c r="W31" s="82">
        <f>'County Data'!AH31/'County Data'!AG31-1</f>
        <v>0.45515320334261844</v>
      </c>
      <c r="X31" s="82">
        <f>'County Data'!AD31/'County Data'!AC31-1</f>
        <v>0.5123966942148761</v>
      </c>
    </row>
    <row r="32" spans="1:24" ht="12.75">
      <c r="A32" s="29">
        <v>27023</v>
      </c>
      <c r="B32" s="31" t="s">
        <v>56</v>
      </c>
      <c r="C32" s="28" t="s">
        <v>77</v>
      </c>
      <c r="D32" s="32">
        <v>0</v>
      </c>
      <c r="E32" s="28">
        <f>'County Data'!G32</f>
        <v>0</v>
      </c>
      <c r="F32" s="58">
        <f>'County Data'!L32/'County Data'!K32-1</f>
        <v>-0.010583610523132725</v>
      </c>
      <c r="G32" s="47">
        <f t="shared" si="0"/>
        <v>184</v>
      </c>
      <c r="H32" s="58">
        <f>('County Data'!P32-'County Data'!O32)/100</f>
        <v>0.014000000000000004</v>
      </c>
      <c r="I32" s="47">
        <f t="shared" si="1"/>
        <v>288</v>
      </c>
      <c r="J32" s="58">
        <f>'County Data'!R32/'County Data'!Q32-1</f>
        <v>0.5476507734198481</v>
      </c>
      <c r="K32" s="47">
        <f t="shared" si="2"/>
        <v>133</v>
      </c>
      <c r="L32" s="47">
        <f t="shared" si="3"/>
        <v>605</v>
      </c>
      <c r="M32" s="59">
        <f>'County Data'!L32/'County Data'!J32</f>
        <v>22.456333001612848</v>
      </c>
      <c r="N32" s="60">
        <f>'County Data'!AN32/'County Data'!N32</f>
        <v>0.13903601694915255</v>
      </c>
      <c r="O32" s="60">
        <f>'County Data'!AB32/'County Data'!N32</f>
        <v>0.17028601694915255</v>
      </c>
      <c r="P32" s="77">
        <f>'County Data'!L32/'County Data'!AO32</f>
        <v>32.07843137254902</v>
      </c>
      <c r="Q32" s="62">
        <f>'County Data'!AR32/'County Data'!L32</f>
        <v>0.40846577017114916</v>
      </c>
      <c r="R32" s="59">
        <f>'County Data'!L32/'County Data'!AS32</f>
        <v>2.2353543979504695</v>
      </c>
      <c r="S32" s="82">
        <f>'County Data'!N32/'County Data'!M32-1</f>
        <v>0.18314272285759037</v>
      </c>
      <c r="T32" s="82">
        <f>'County Data'!AL32/'County Data'!AK32-1</f>
        <v>0.2544420753375978</v>
      </c>
      <c r="U32" s="82">
        <f>'County Data'!AB32/'County Data'!AA32-1</f>
        <v>0.30558375634517776</v>
      </c>
      <c r="V32" s="82">
        <f>'County Data'!Z32/'County Data'!Y32-1</f>
        <v>0.35328185328185335</v>
      </c>
      <c r="W32" s="82">
        <f>'County Data'!AH32/'County Data'!AG32-1</f>
        <v>0.037267080745341685</v>
      </c>
      <c r="X32" s="82">
        <f>'County Data'!AD32/'County Data'!AC32-1</f>
        <v>0.04761904761904767</v>
      </c>
    </row>
    <row r="33" spans="1:24" ht="12.75">
      <c r="A33" s="29">
        <v>27025</v>
      </c>
      <c r="B33" s="31" t="s">
        <v>97</v>
      </c>
      <c r="C33" s="28" t="s">
        <v>77</v>
      </c>
      <c r="D33" s="32">
        <v>1</v>
      </c>
      <c r="E33" s="28">
        <f>'County Data'!G33</f>
        <v>0</v>
      </c>
      <c r="F33" s="58">
        <f>'County Data'!L33/'County Data'!K33-1</f>
        <v>0.3466465712132629</v>
      </c>
      <c r="G33" s="47">
        <f t="shared" si="0"/>
        <v>8</v>
      </c>
      <c r="H33" s="58">
        <f>('County Data'!P33-'County Data'!O33)/100</f>
        <v>-0.030999999999999996</v>
      </c>
      <c r="I33" s="47">
        <f t="shared" si="1"/>
        <v>30</v>
      </c>
      <c r="J33" s="58">
        <f>'County Data'!R33/'County Data'!Q33-1</f>
        <v>0.7214912280701755</v>
      </c>
      <c r="K33" s="47">
        <f t="shared" si="2"/>
        <v>26</v>
      </c>
      <c r="L33" s="47">
        <f t="shared" si="3"/>
        <v>64</v>
      </c>
      <c r="M33" s="59">
        <f>'County Data'!L33/'County Data'!J33</f>
        <v>98.40543970119951</v>
      </c>
      <c r="N33" s="60">
        <f>'County Data'!AN33/'County Data'!N33</f>
        <v>0.13128907412920512</v>
      </c>
      <c r="O33" s="60">
        <f>'County Data'!AB33/'County Data'!N33</f>
        <v>0.13307532003572492</v>
      </c>
      <c r="P33" s="77">
        <f>'County Data'!L33/'County Data'!AO33</f>
        <v>37.39854413102821</v>
      </c>
      <c r="Q33" s="62">
        <f>'County Data'!AR33/'County Data'!L33</f>
        <v>0.19520206321014089</v>
      </c>
      <c r="R33" s="59">
        <f>'County Data'!L33/'County Data'!AS33</f>
        <v>2.6460439065215993</v>
      </c>
      <c r="S33" s="82">
        <f>'County Data'!N33/'County Data'!M33-1</f>
        <v>0.4474704817719555</v>
      </c>
      <c r="T33" s="82">
        <f>'County Data'!AL33/'County Data'!AK33-1</f>
        <v>0.5178375411635565</v>
      </c>
      <c r="U33" s="82">
        <f>'County Data'!AB33/'County Data'!AA33-1</f>
        <v>0.09720176730486019</v>
      </c>
      <c r="V33" s="82">
        <f>'County Data'!Z33/'County Data'!Y33-1</f>
        <v>0.5701754385964912</v>
      </c>
      <c r="W33" s="82">
        <f>'County Data'!AH33/'County Data'!AG33-1</f>
        <v>0.6635991820040901</v>
      </c>
      <c r="X33" s="82">
        <f>'County Data'!AD33/'County Data'!AC33-1</f>
        <v>0.35838150289017334</v>
      </c>
    </row>
    <row r="34" spans="1:24" ht="12.75">
      <c r="A34" s="29">
        <v>27027</v>
      </c>
      <c r="B34" s="31" t="s">
        <v>99</v>
      </c>
      <c r="C34" s="28" t="s">
        <v>77</v>
      </c>
      <c r="D34" s="32">
        <v>1</v>
      </c>
      <c r="E34" s="28">
        <f>'County Data'!G34</f>
        <v>0</v>
      </c>
      <c r="F34" s="58">
        <f>'County Data'!L34/'County Data'!K34-1</f>
        <v>0.016004918487961595</v>
      </c>
      <c r="G34" s="47">
        <f t="shared" si="0"/>
        <v>161</v>
      </c>
      <c r="H34" s="58">
        <f>('County Data'!P34-'County Data'!O34)/100</f>
        <v>-0.026000000000000002</v>
      </c>
      <c r="I34" s="47">
        <f t="shared" si="1"/>
        <v>41</v>
      </c>
      <c r="J34" s="58">
        <f>'County Data'!R34/'County Data'!Q34-1</f>
        <v>0.5803926953178635</v>
      </c>
      <c r="K34" s="47">
        <f t="shared" si="2"/>
        <v>103</v>
      </c>
      <c r="L34" s="47">
        <f t="shared" si="3"/>
        <v>305</v>
      </c>
      <c r="M34" s="59">
        <f>'County Data'!L34/'County Data'!J34</f>
        <v>49.009365821925016</v>
      </c>
      <c r="N34" s="60">
        <f>'County Data'!AN34/'County Data'!N34</f>
        <v>0.1952197824918331</v>
      </c>
      <c r="O34" s="60">
        <f>'County Data'!AB34/'County Data'!N34</f>
        <v>0.04143406525245007</v>
      </c>
      <c r="P34" s="77">
        <f>'County Data'!L34/'County Data'!AO34</f>
        <v>44.663469921534436</v>
      </c>
      <c r="Q34" s="62">
        <f>'County Data'!AR34/'County Data'!L34</f>
        <v>0.628101270764606</v>
      </c>
      <c r="R34" s="59">
        <f>'County Data'!L34/'County Data'!AS34</f>
        <v>2.5943988655930315</v>
      </c>
      <c r="S34" s="82">
        <f>'County Data'!N34/'County Data'!M34-1</f>
        <v>0.16673903603994789</v>
      </c>
      <c r="T34" s="82">
        <f>'County Data'!AL34/'County Data'!AK34-1</f>
        <v>0.3032288254562472</v>
      </c>
      <c r="U34" s="82">
        <f>'County Data'!AB34/'County Data'!AA34-1</f>
        <v>-0.15514333895446886</v>
      </c>
      <c r="V34" s="82">
        <f>'County Data'!Z34/'County Data'!Y34-1</f>
        <v>0.3742110009017132</v>
      </c>
      <c r="W34" s="82">
        <f>'County Data'!AH34/'County Data'!AG34-1</f>
        <v>0.08315050460728379</v>
      </c>
      <c r="X34" s="82">
        <f>'County Data'!AD34/'County Data'!AC34-1</f>
        <v>0.17329910141206684</v>
      </c>
    </row>
    <row r="35" spans="1:24" ht="12.75">
      <c r="A35" s="29">
        <v>27029</v>
      </c>
      <c r="B35" s="31" t="s">
        <v>100</v>
      </c>
      <c r="C35" s="28" t="s">
        <v>77</v>
      </c>
      <c r="D35" s="32">
        <v>0</v>
      </c>
      <c r="E35" s="28">
        <f>'County Data'!G35</f>
        <v>0</v>
      </c>
      <c r="F35" s="58">
        <f>'County Data'!L35/'County Data'!K35-1</f>
        <v>0.01372006258274161</v>
      </c>
      <c r="G35" s="47">
        <f t="shared" si="0"/>
        <v>165</v>
      </c>
      <c r="H35" s="58">
        <f>('County Data'!P35-'County Data'!O35)/100</f>
        <v>-0.04799999999999999</v>
      </c>
      <c r="I35" s="47">
        <f t="shared" si="1"/>
        <v>9</v>
      </c>
      <c r="J35" s="58">
        <f>'County Data'!R35/'County Data'!Q35-1</f>
        <v>0.7081250529526391</v>
      </c>
      <c r="K35" s="47">
        <f t="shared" si="2"/>
        <v>31</v>
      </c>
      <c r="L35" s="47">
        <f t="shared" si="3"/>
        <v>205</v>
      </c>
      <c r="M35" s="59">
        <f>'County Data'!L35/'County Data'!J35</f>
        <v>8.467283894769645</v>
      </c>
      <c r="N35" s="60">
        <f>'County Data'!AN35/'County Data'!N35</f>
        <v>0.21601819100555836</v>
      </c>
      <c r="O35" s="60">
        <f>'County Data'!AB35/'County Data'!N35</f>
        <v>0.17104598281960587</v>
      </c>
      <c r="P35" s="77">
        <f>'County Data'!L35/'County Data'!AO35</f>
        <v>42.756345177664976</v>
      </c>
      <c r="Q35" s="62">
        <f>'County Data'!AR35/'County Data'!L35</f>
        <v>0</v>
      </c>
      <c r="R35" s="59">
        <f>'County Data'!L35/'County Data'!AS35</f>
        <v>2.047399124939232</v>
      </c>
      <c r="S35" s="82">
        <f>'County Data'!N35/'County Data'!M35-1</f>
        <v>0.4201650520272695</v>
      </c>
      <c r="T35" s="82">
        <f>'County Data'!AL35/'County Data'!AK35-1</f>
        <v>0.2453371592539455</v>
      </c>
      <c r="U35" s="82">
        <f>'County Data'!AB35/'County Data'!AA35-1</f>
        <v>1.310580204778157</v>
      </c>
      <c r="V35" s="82">
        <f>'County Data'!Z35/'County Data'!Y35-1</f>
        <v>1.1495726495726495</v>
      </c>
      <c r="W35" s="82">
        <f>'County Data'!AH35/'County Data'!AG35-1</f>
        <v>0.15010570824524305</v>
      </c>
      <c r="X35" s="82">
        <f>'County Data'!AD35/'County Data'!AC35-1</f>
        <v>0.35031847133757954</v>
      </c>
    </row>
    <row r="36" spans="1:24" ht="12.75">
      <c r="A36" s="29">
        <v>27031</v>
      </c>
      <c r="B36" s="31" t="s">
        <v>102</v>
      </c>
      <c r="C36" s="28" t="s">
        <v>77</v>
      </c>
      <c r="D36" s="32">
        <v>0</v>
      </c>
      <c r="E36" s="28">
        <f>'County Data'!G36</f>
        <v>0</v>
      </c>
      <c r="F36" s="58">
        <f>'County Data'!L36/'County Data'!K36-1</f>
        <v>0.3360910031023785</v>
      </c>
      <c r="G36" s="47">
        <f t="shared" si="0"/>
        <v>10</v>
      </c>
      <c r="H36" s="58">
        <f>('County Data'!P36-'County Data'!O36)/100</f>
        <v>-0.046</v>
      </c>
      <c r="I36" s="47">
        <f t="shared" si="1"/>
        <v>11</v>
      </c>
      <c r="J36" s="58">
        <f>'County Data'!R36/'County Data'!Q36-1</f>
        <v>0.4575555555555555</v>
      </c>
      <c r="K36" s="47">
        <f t="shared" si="2"/>
        <v>223</v>
      </c>
      <c r="L36" s="47">
        <f t="shared" si="3"/>
        <v>244</v>
      </c>
      <c r="M36" s="59">
        <f>'County Data'!L36/'County Data'!J36</f>
        <v>3.562319919489364</v>
      </c>
      <c r="N36" s="60">
        <f>'County Data'!AN36/'County Data'!N36</f>
        <v>0.15396783548642234</v>
      </c>
      <c r="O36" s="60">
        <f>'County Data'!AB36/'County Data'!N36</f>
        <v>0</v>
      </c>
      <c r="P36" s="77">
        <f>'County Data'!L36/'County Data'!AO36</f>
        <v>19.953667953667953</v>
      </c>
      <c r="Q36" s="62">
        <f>'County Data'!AR36/'County Data'!L36</f>
        <v>0</v>
      </c>
      <c r="R36" s="59">
        <f>'County Data'!L36/'County Data'!AS36</f>
        <v>1.0977060322854715</v>
      </c>
      <c r="S36" s="82">
        <f>'County Data'!N36/'County Data'!M36-1</f>
        <v>0.4968429360694555</v>
      </c>
      <c r="T36" s="82">
        <f>'County Data'!AL36/'County Data'!AK36-1</f>
        <v>0.7786802030456852</v>
      </c>
      <c r="U36" s="82">
        <f>'County Data'!AB36/'County Data'!AA36-1</f>
        <v>-1</v>
      </c>
      <c r="V36" s="82">
        <f>'County Data'!Z36/'County Data'!Y36-1</f>
        <v>0.7526315789473683</v>
      </c>
      <c r="W36" s="82">
        <f>'County Data'!AH36/'County Data'!AG36-1</f>
        <v>0.2821497120921306</v>
      </c>
      <c r="X36" s="82">
        <f>'County Data'!AD36/'County Data'!AC36-1</f>
        <v>0.6000000000000001</v>
      </c>
    </row>
    <row r="37" spans="1:24" ht="12.75">
      <c r="A37" s="29">
        <v>27033</v>
      </c>
      <c r="B37" s="31" t="s">
        <v>105</v>
      </c>
      <c r="C37" s="28" t="s">
        <v>77</v>
      </c>
      <c r="D37" s="32">
        <v>0</v>
      </c>
      <c r="E37" s="28">
        <f>'County Data'!G37</f>
        <v>0</v>
      </c>
      <c r="F37" s="58">
        <f>'County Data'!L37/'County Data'!K37-1</f>
        <v>-0.04151567669765244</v>
      </c>
      <c r="G37" s="47">
        <f t="shared" si="0"/>
        <v>207</v>
      </c>
      <c r="H37" s="58">
        <f>('County Data'!P37-'County Data'!O37)/100</f>
        <v>-0.005</v>
      </c>
      <c r="I37" s="47">
        <f t="shared" si="1"/>
        <v>167</v>
      </c>
      <c r="J37" s="58">
        <f>'County Data'!R37/'County Data'!Q37-1</f>
        <v>0.5453418459059072</v>
      </c>
      <c r="K37" s="47">
        <f t="shared" si="2"/>
        <v>136</v>
      </c>
      <c r="L37" s="47">
        <f t="shared" si="3"/>
        <v>510</v>
      </c>
      <c r="M37" s="59">
        <f>'County Data'!L37/'County Data'!J37</f>
        <v>19.01064045874283</v>
      </c>
      <c r="N37" s="60">
        <f>'County Data'!AN37/'County Data'!N37</f>
        <v>0.144556542689354</v>
      </c>
      <c r="O37" s="60">
        <f>'County Data'!AB37/'County Data'!N37</f>
        <v>0.16383074838126788</v>
      </c>
      <c r="P37" s="77">
        <f>'County Data'!L37/'County Data'!AO37</f>
        <v>31.602597402597404</v>
      </c>
      <c r="Q37" s="62">
        <f>'County Data'!AR37/'County Data'!L37</f>
        <v>0</v>
      </c>
      <c r="R37" s="59">
        <f>'County Data'!L37/'County Data'!AS37</f>
        <v>2.2632068452380953</v>
      </c>
      <c r="S37" s="82">
        <f>'County Data'!N37/'County Data'!M37-1</f>
        <v>0.13910806174957124</v>
      </c>
      <c r="T37" s="82">
        <f>'County Data'!AL37/'County Data'!AK37-1</f>
        <v>0.03542234332425065</v>
      </c>
      <c r="U37" s="82">
        <f>'County Data'!AB37/'County Data'!AA37-1</f>
        <v>0.5111111111111111</v>
      </c>
      <c r="V37" s="82">
        <f>'County Data'!Z37/'County Data'!Y37-1</f>
        <v>0.2607142857142857</v>
      </c>
      <c r="W37" s="82">
        <f>'County Data'!AH37/'County Data'!AG37-1</f>
        <v>0.059266227657572834</v>
      </c>
      <c r="X37" s="82">
        <f>'County Data'!AD37/'County Data'!AC37-1</f>
        <v>0.5654450261780104</v>
      </c>
    </row>
    <row r="38" spans="1:24" ht="12.75">
      <c r="A38" s="29">
        <v>27035</v>
      </c>
      <c r="B38" s="31" t="s">
        <v>107</v>
      </c>
      <c r="C38" s="28" t="s">
        <v>77</v>
      </c>
      <c r="D38" s="32">
        <v>0</v>
      </c>
      <c r="E38" s="28">
        <f>'County Data'!G38</f>
        <v>0</v>
      </c>
      <c r="F38" s="58">
        <f>'County Data'!L38/'County Data'!K38-1</f>
        <v>0.24520328143008885</v>
      </c>
      <c r="G38" s="47">
        <f t="shared" si="0"/>
        <v>22</v>
      </c>
      <c r="H38" s="58">
        <f>('County Data'!P38-'County Data'!O38)/100</f>
        <v>-0.027000000000000003</v>
      </c>
      <c r="I38" s="47">
        <f t="shared" si="1"/>
        <v>35</v>
      </c>
      <c r="J38" s="58">
        <f>'County Data'!R38/'County Data'!Q38-1</f>
        <v>0.4937086934417896</v>
      </c>
      <c r="K38" s="47">
        <f t="shared" si="2"/>
        <v>189</v>
      </c>
      <c r="L38" s="47">
        <f t="shared" si="3"/>
        <v>246</v>
      </c>
      <c r="M38" s="59">
        <f>'County Data'!L38/'County Data'!J38</f>
        <v>55.281428714758704</v>
      </c>
      <c r="N38" s="60">
        <f>'County Data'!AN38/'County Data'!N38</f>
        <v>0.14369402527297265</v>
      </c>
      <c r="O38" s="60">
        <f>'County Data'!AB38/'County Data'!N38</f>
        <v>0.10771684455894982</v>
      </c>
      <c r="P38" s="77">
        <f>'County Data'!L38/'County Data'!AO38</f>
        <v>28.697395833333335</v>
      </c>
      <c r="Q38" s="62">
        <f>'County Data'!AR38/'County Data'!L38</f>
        <v>0.4333472476814461</v>
      </c>
      <c r="R38" s="59">
        <f>'County Data'!L38/'County Data'!AS38</f>
        <v>1.6455813397843682</v>
      </c>
      <c r="S38" s="82">
        <f>'County Data'!N38/'County Data'!M38-1</f>
        <v>0.458269970480365</v>
      </c>
      <c r="T38" s="82">
        <f>'County Data'!AL38/'County Data'!AK38-1</f>
        <v>0.549823774431272</v>
      </c>
      <c r="U38" s="82">
        <f>'County Data'!AB38/'County Data'!AA38-1</f>
        <v>0.5047129391602398</v>
      </c>
      <c r="V38" s="82">
        <f>'County Data'!Z38/'County Data'!Y38-1</f>
        <v>0.7133934767522554</v>
      </c>
      <c r="W38" s="82">
        <f>'County Data'!AH38/'County Data'!AG38-1</f>
        <v>0.4528684370565579</v>
      </c>
      <c r="X38" s="82">
        <f>'County Data'!AD38/'County Data'!AC38-1</f>
        <v>0.31963927855711427</v>
      </c>
    </row>
    <row r="39" spans="1:24" ht="12.75">
      <c r="A39" s="29">
        <v>27037</v>
      </c>
      <c r="B39" s="31" t="s">
        <v>109</v>
      </c>
      <c r="C39" s="28" t="s">
        <v>77</v>
      </c>
      <c r="D39" s="32">
        <v>1</v>
      </c>
      <c r="E39" s="28">
        <f>'County Data'!G39</f>
        <v>0</v>
      </c>
      <c r="F39" s="58">
        <f>'County Data'!L39/'County Data'!K39-1</f>
        <v>0.293128944471291</v>
      </c>
      <c r="G39" s="47">
        <f t="shared" si="0"/>
        <v>13</v>
      </c>
      <c r="H39" s="58">
        <f>('County Data'!P39-'County Data'!O39)/100</f>
        <v>-0.015</v>
      </c>
      <c r="I39" s="47">
        <f t="shared" si="1"/>
        <v>94</v>
      </c>
      <c r="J39" s="58">
        <f>'County Data'!R39/'County Data'!Q39-1</f>
        <v>0.5870327102803738</v>
      </c>
      <c r="K39" s="47">
        <f t="shared" si="2"/>
        <v>94</v>
      </c>
      <c r="L39" s="47">
        <f t="shared" si="3"/>
        <v>201</v>
      </c>
      <c r="M39" s="59">
        <f>'County Data'!L39/'County Data'!J39</f>
        <v>624.6998525591519</v>
      </c>
      <c r="N39" s="60">
        <f>'County Data'!AN39/'County Data'!N39</f>
        <v>0.09756927641969465</v>
      </c>
      <c r="O39" s="60">
        <f>'County Data'!AB39/'County Data'!N39</f>
        <v>0.1431154314521061</v>
      </c>
      <c r="P39" s="77">
        <f>'County Data'!L39/'County Data'!AO39</f>
        <v>41.36975473671975</v>
      </c>
      <c r="Q39" s="62">
        <f>'County Data'!AR39/'County Data'!L39</f>
        <v>0.950745144758137</v>
      </c>
      <c r="R39" s="59">
        <f>'County Data'!L39/'County Data'!AS39</f>
        <v>2.6609644859813084</v>
      </c>
      <c r="S39" s="82">
        <f>'County Data'!N39/'County Data'!M39-1</f>
        <v>0.4202496846843444</v>
      </c>
      <c r="T39" s="82">
        <f>'County Data'!AL39/'County Data'!AK39-1</f>
        <v>0.5978850244150864</v>
      </c>
      <c r="U39" s="82">
        <f>'County Data'!AB39/'County Data'!AA39-1</f>
        <v>0.3743042434764847</v>
      </c>
      <c r="V39" s="82">
        <f>'County Data'!Z39/'County Data'!Y39-1</f>
        <v>0.6407385867984878</v>
      </c>
      <c r="W39" s="82">
        <f>'County Data'!AH39/'County Data'!AG39-1</f>
        <v>0.32391873716995834</v>
      </c>
      <c r="X39" s="82">
        <f>'County Data'!AD39/'County Data'!AC39-1</f>
        <v>0.42089395726831835</v>
      </c>
    </row>
    <row r="40" spans="1:24" ht="12.75">
      <c r="A40" s="29">
        <v>27039</v>
      </c>
      <c r="B40" s="31" t="s">
        <v>112</v>
      </c>
      <c r="C40" s="28" t="s">
        <v>77</v>
      </c>
      <c r="D40" s="32">
        <v>0</v>
      </c>
      <c r="E40" s="28">
        <f>'County Data'!G40</f>
        <v>0</v>
      </c>
      <c r="F40" s="58">
        <f>'County Data'!L40/'County Data'!K40-1</f>
        <v>0.12713749920539064</v>
      </c>
      <c r="G40" s="47">
        <f t="shared" si="0"/>
        <v>61</v>
      </c>
      <c r="H40" s="58">
        <f>('County Data'!P40-'County Data'!O40)/100</f>
        <v>-0.016000000000000004</v>
      </c>
      <c r="I40" s="47">
        <f t="shared" si="1"/>
        <v>87</v>
      </c>
      <c r="J40" s="58">
        <f>'County Data'!R40/'County Data'!Q40-1</f>
        <v>0.5527426160337552</v>
      </c>
      <c r="K40" s="47">
        <f t="shared" si="2"/>
        <v>126</v>
      </c>
      <c r="L40" s="47">
        <f t="shared" si="3"/>
        <v>274</v>
      </c>
      <c r="M40" s="59">
        <f>'County Data'!L40/'County Data'!J40</f>
        <v>40.34173643975246</v>
      </c>
      <c r="N40" s="60">
        <f>'County Data'!AN40/'County Data'!N40</f>
        <v>0.18241824182418243</v>
      </c>
      <c r="O40" s="60">
        <f>'County Data'!AB40/'County Data'!N40</f>
        <v>0.16561656165616562</v>
      </c>
      <c r="P40" s="77">
        <f>'County Data'!L40/'County Data'!AO40</f>
        <v>42.932203389830505</v>
      </c>
      <c r="Q40" s="62">
        <f>'County Data'!AR40/'County Data'!L40</f>
        <v>0</v>
      </c>
      <c r="R40" s="59">
        <f>'County Data'!L40/'County Data'!AS40</f>
        <v>2.6695272508280636</v>
      </c>
      <c r="S40" s="82">
        <f>'County Data'!N40/'County Data'!M40-1</f>
        <v>0.35846749541471357</v>
      </c>
      <c r="T40" s="82">
        <f>'County Data'!AL40/'County Data'!AK40-1</f>
        <v>0.4777662874870734</v>
      </c>
      <c r="U40" s="82">
        <f>'County Data'!AB40/'County Data'!AA40-1</f>
        <v>0.6502242152466369</v>
      </c>
      <c r="V40" s="82">
        <f>'County Data'!Z40/'County Data'!Y40-1</f>
        <v>0.20990566037735858</v>
      </c>
      <c r="W40" s="82">
        <f>'County Data'!AH40/'County Data'!AG40-1</f>
        <v>0.2266811279826464</v>
      </c>
      <c r="X40" s="82">
        <f>'County Data'!AD40/'County Data'!AC40-1</f>
        <v>-1</v>
      </c>
    </row>
    <row r="41" spans="1:24" ht="12.75">
      <c r="A41" s="29">
        <v>27041</v>
      </c>
      <c r="B41" s="31" t="s">
        <v>113</v>
      </c>
      <c r="C41" s="28" t="s">
        <v>77</v>
      </c>
      <c r="D41" s="32">
        <v>0</v>
      </c>
      <c r="E41" s="28">
        <f>'County Data'!G41</f>
        <v>1</v>
      </c>
      <c r="F41" s="58">
        <f>'County Data'!L41/'County Data'!K41-1</f>
        <v>0.1446257934016879</v>
      </c>
      <c r="G41" s="47">
        <f t="shared" si="0"/>
        <v>50</v>
      </c>
      <c r="H41" s="58">
        <f>('County Data'!P41-'County Data'!O41)/100</f>
        <v>-0.022000000000000002</v>
      </c>
      <c r="I41" s="47">
        <f t="shared" si="1"/>
        <v>58</v>
      </c>
      <c r="J41" s="58">
        <f>'County Data'!R41/'County Data'!Q41-1</f>
        <v>0.6490927086770042</v>
      </c>
      <c r="K41" s="47">
        <f t="shared" si="2"/>
        <v>48</v>
      </c>
      <c r="L41" s="47">
        <f t="shared" si="3"/>
        <v>156</v>
      </c>
      <c r="M41" s="59">
        <f>'County Data'!L41/'County Data'!J41</f>
        <v>51.74202295371421</v>
      </c>
      <c r="N41" s="60">
        <f>'County Data'!AN41/'County Data'!N41</f>
        <v>0.13966091582558543</v>
      </c>
      <c r="O41" s="60">
        <f>'County Data'!AB41/'County Data'!N41</f>
        <v>0.1290707502610252</v>
      </c>
      <c r="P41" s="77">
        <f>'County Data'!L41/'County Data'!AO41</f>
        <v>25.462373933281615</v>
      </c>
      <c r="Q41" s="62">
        <f>'County Data'!AR41/'County Data'!L41</f>
        <v>0.2687303860333323</v>
      </c>
      <c r="R41" s="59">
        <f>'County Data'!L41/'County Data'!AS41</f>
        <v>1.9660357014496226</v>
      </c>
      <c r="S41" s="82">
        <f>'County Data'!N41/'County Data'!M41-1</f>
        <v>0.35050023500973615</v>
      </c>
      <c r="T41" s="82">
        <f>'County Data'!AL41/'County Data'!AK41-1</f>
        <v>0.34959141981613895</v>
      </c>
      <c r="U41" s="82">
        <f>'County Data'!AB41/'County Data'!AA41-1</f>
        <v>0.39419978517722876</v>
      </c>
      <c r="V41" s="82">
        <f>'County Data'!Z41/'County Data'!Y41-1</f>
        <v>0.8589449541284404</v>
      </c>
      <c r="W41" s="82">
        <f>'County Data'!AH41/'County Data'!AG41-1</f>
        <v>0.26376082704666115</v>
      </c>
      <c r="X41" s="82">
        <f>'County Data'!AD41/'County Data'!AC41-1</f>
        <v>0.4946236559139785</v>
      </c>
    </row>
    <row r="42" spans="1:24" ht="12.75">
      <c r="A42" s="29">
        <v>27043</v>
      </c>
      <c r="B42" s="31" t="s">
        <v>114</v>
      </c>
      <c r="C42" s="28" t="s">
        <v>77</v>
      </c>
      <c r="D42" s="32">
        <v>0</v>
      </c>
      <c r="E42" s="28">
        <f>'County Data'!G42</f>
        <v>0</v>
      </c>
      <c r="F42" s="58">
        <f>'County Data'!L42/'County Data'!K42-1</f>
        <v>-0.04463600401487866</v>
      </c>
      <c r="G42" s="47">
        <f t="shared" si="0"/>
        <v>208</v>
      </c>
      <c r="H42" s="58">
        <f>('County Data'!P42-'County Data'!O42)/100</f>
        <v>-0.007999999999999998</v>
      </c>
      <c r="I42" s="47">
        <f t="shared" si="1"/>
        <v>144</v>
      </c>
      <c r="J42" s="58">
        <f>'County Data'!R42/'County Data'!Q42-1</f>
        <v>0.5008816197482824</v>
      </c>
      <c r="K42" s="47">
        <f t="shared" si="2"/>
        <v>180</v>
      </c>
      <c r="L42" s="47">
        <f t="shared" si="3"/>
        <v>532</v>
      </c>
      <c r="M42" s="59">
        <f>'County Data'!L42/'County Data'!J42</f>
        <v>22.67326177731693</v>
      </c>
      <c r="N42" s="60">
        <f>'County Data'!AN42/'County Data'!N42</f>
        <v>0.13761899165589375</v>
      </c>
      <c r="O42" s="60">
        <f>'County Data'!AB42/'County Data'!N42</f>
        <v>0.20977788224233165</v>
      </c>
      <c r="P42" s="77">
        <f>'County Data'!L42/'County Data'!AO42</f>
        <v>34.94816414686825</v>
      </c>
      <c r="Q42" s="62">
        <f>'County Data'!AR42/'County Data'!L42</f>
        <v>0</v>
      </c>
      <c r="R42" s="59">
        <f>'County Data'!L42/'County Data'!AS42</f>
        <v>2.2327859804056853</v>
      </c>
      <c r="S42" s="82">
        <f>'County Data'!N42/'County Data'!M42-1</f>
        <v>0.13317352510320957</v>
      </c>
      <c r="T42" s="82">
        <f>'County Data'!AL42/'County Data'!AK42-1</f>
        <v>0.14466446644664477</v>
      </c>
      <c r="U42" s="82">
        <f>'County Data'!AB42/'County Data'!AA42-1</f>
        <v>0.13766730401529648</v>
      </c>
      <c r="V42" s="82">
        <f>'County Data'!Z42/'County Data'!Y42-1</f>
        <v>0.26708074534161486</v>
      </c>
      <c r="W42" s="82">
        <f>'County Data'!AH42/'County Data'!AG42-1</f>
        <v>0.01991701244813271</v>
      </c>
      <c r="X42" s="82">
        <f>'County Data'!AD42/'County Data'!AC42-1</f>
        <v>0.7229299363057324</v>
      </c>
    </row>
    <row r="43" spans="1:24" ht="12.75">
      <c r="A43" s="29">
        <v>27045</v>
      </c>
      <c r="B43" s="31" t="s">
        <v>116</v>
      </c>
      <c r="C43" s="28" t="s">
        <v>77</v>
      </c>
      <c r="D43" s="32">
        <v>0</v>
      </c>
      <c r="E43" s="28">
        <f>'County Data'!G43</f>
        <v>0</v>
      </c>
      <c r="F43" s="58">
        <f>'County Data'!L43/'County Data'!K43-1</f>
        <v>0.016604899648649862</v>
      </c>
      <c r="G43" s="47">
        <f t="shared" si="0"/>
        <v>157</v>
      </c>
      <c r="H43" s="58">
        <f>('County Data'!P43-'County Data'!O43)/100</f>
        <v>-0.008000000000000002</v>
      </c>
      <c r="I43" s="47">
        <f t="shared" si="1"/>
        <v>143</v>
      </c>
      <c r="J43" s="58">
        <f>'County Data'!R43/'County Data'!Q43-1</f>
        <v>0.47597779621004266</v>
      </c>
      <c r="K43" s="47">
        <f t="shared" si="2"/>
        <v>202</v>
      </c>
      <c r="L43" s="47">
        <f t="shared" si="3"/>
        <v>502</v>
      </c>
      <c r="M43" s="59">
        <f>'County Data'!L43/'County Data'!J43</f>
        <v>24.523679596883746</v>
      </c>
      <c r="N43" s="60">
        <f>'County Data'!AN43/'County Data'!N43</f>
        <v>0.14546761112822093</v>
      </c>
      <c r="O43" s="60">
        <f>'County Data'!AB43/'County Data'!N43</f>
        <v>0.14351709270095472</v>
      </c>
      <c r="P43" s="77">
        <f>'County Data'!L43/'County Data'!AO43</f>
        <v>32.54545454545455</v>
      </c>
      <c r="Q43" s="62">
        <f>'County Data'!AR43/'County Data'!L43</f>
        <v>0</v>
      </c>
      <c r="R43" s="59">
        <f>'County Data'!L43/'County Data'!AS43</f>
        <v>2.3711270767849126</v>
      </c>
      <c r="S43" s="82">
        <f>'County Data'!N43/'County Data'!M43-1</f>
        <v>0.18460415906603433</v>
      </c>
      <c r="T43" s="82">
        <f>'County Data'!AL43/'County Data'!AK43-1</f>
        <v>0.1885389326334208</v>
      </c>
      <c r="U43" s="82">
        <f>'County Data'!AB43/'County Data'!AA43-1</f>
        <v>0.1219903691813804</v>
      </c>
      <c r="V43" s="82">
        <f>'County Data'!Z43/'County Data'!Y43-1</f>
        <v>0.6108374384236452</v>
      </c>
      <c r="W43" s="82">
        <f>'County Data'!AH43/'County Data'!AG43-1</f>
        <v>0.3009985734664764</v>
      </c>
      <c r="X43" s="82">
        <f>'County Data'!AD43/'County Data'!AC43-1</f>
        <v>0.17460317460317465</v>
      </c>
    </row>
    <row r="44" spans="1:24" ht="12.75">
      <c r="A44" s="29">
        <v>27047</v>
      </c>
      <c r="B44" s="31" t="s">
        <v>118</v>
      </c>
      <c r="C44" s="28" t="s">
        <v>77</v>
      </c>
      <c r="D44" s="32">
        <v>0</v>
      </c>
      <c r="E44" s="28">
        <f>'County Data'!G44</f>
        <v>0</v>
      </c>
      <c r="F44" s="58">
        <f>'County Data'!L44/'County Data'!K44-1</f>
        <v>-0.014398064125831778</v>
      </c>
      <c r="G44" s="47">
        <f t="shared" si="0"/>
        <v>185</v>
      </c>
      <c r="H44" s="58">
        <f>('County Data'!P44-'County Data'!O44)/100</f>
        <v>-0.081</v>
      </c>
      <c r="I44" s="47">
        <f t="shared" si="1"/>
        <v>3</v>
      </c>
      <c r="J44" s="58">
        <f>'County Data'!R44/'County Data'!Q44-1</f>
        <v>0.4752920597238708</v>
      </c>
      <c r="K44" s="47">
        <f t="shared" si="2"/>
        <v>205</v>
      </c>
      <c r="L44" s="47">
        <f t="shared" si="3"/>
        <v>393</v>
      </c>
      <c r="M44" s="59">
        <f>'County Data'!L44/'County Data'!J44</f>
        <v>46.04406008450267</v>
      </c>
      <c r="N44" s="60">
        <f>'County Data'!AN44/'County Data'!N44</f>
        <v>0.09597149589104075</v>
      </c>
      <c r="O44" s="60">
        <f>'County Data'!AB44/'County Data'!N44</f>
        <v>0.20435607149014423</v>
      </c>
      <c r="P44" s="77">
        <f>'County Data'!L44/'County Data'!AO44</f>
        <v>32.165844027640674</v>
      </c>
      <c r="Q44" s="62">
        <f>'County Data'!AR44/'County Data'!L44</f>
        <v>0.5633439725018414</v>
      </c>
      <c r="R44" s="59">
        <f>'County Data'!L44/'County Data'!AS44</f>
        <v>2.328093741068877</v>
      </c>
      <c r="S44" s="82">
        <f>'County Data'!N44/'County Data'!M44-1</f>
        <v>0.1582135250266241</v>
      </c>
      <c r="T44" s="82">
        <f>'County Data'!AL44/'County Data'!AK44-1</f>
        <v>0.34054194893173517</v>
      </c>
      <c r="U44" s="82">
        <f>'County Data'!AB44/'County Data'!AA44-1</f>
        <v>0.23087573554863283</v>
      </c>
      <c r="V44" s="82">
        <f>'County Data'!Z44/'County Data'!Y44-1</f>
        <v>0.4770318021201414</v>
      </c>
      <c r="W44" s="82">
        <f>'County Data'!AH44/'County Data'!AG44-1</f>
        <v>0.02178899082568808</v>
      </c>
      <c r="X44" s="82">
        <f>'County Data'!AD44/'County Data'!AC44-1</f>
        <v>0.08017492711370267</v>
      </c>
    </row>
    <row r="45" spans="1:24" ht="12.75">
      <c r="A45" s="29">
        <v>27049</v>
      </c>
      <c r="B45" s="31" t="s">
        <v>120</v>
      </c>
      <c r="C45" s="28" t="s">
        <v>77</v>
      </c>
      <c r="D45" s="32">
        <v>0</v>
      </c>
      <c r="E45" s="28">
        <f>'County Data'!G45</f>
        <v>1</v>
      </c>
      <c r="F45" s="58">
        <f>'County Data'!L45/'County Data'!K45-1</f>
        <v>0.0844679282378964</v>
      </c>
      <c r="G45" s="47">
        <f t="shared" si="0"/>
        <v>98</v>
      </c>
      <c r="H45" s="58">
        <f>('County Data'!P45-'County Data'!O45)/100</f>
        <v>-0.0010000000000000009</v>
      </c>
      <c r="I45" s="47">
        <f t="shared" si="1"/>
        <v>202</v>
      </c>
      <c r="J45" s="58">
        <f>'County Data'!R45/'County Data'!Q45-1</f>
        <v>0.5978052898142938</v>
      </c>
      <c r="K45" s="47">
        <f t="shared" si="2"/>
        <v>86</v>
      </c>
      <c r="L45" s="47">
        <f t="shared" si="3"/>
        <v>386</v>
      </c>
      <c r="M45" s="59">
        <f>'County Data'!L45/'County Data'!J45</f>
        <v>58.169762322203034</v>
      </c>
      <c r="N45" s="60">
        <f>'County Data'!AN45/'County Data'!N45</f>
        <v>0.10793708851499634</v>
      </c>
      <c r="O45" s="60">
        <f>'County Data'!AB45/'County Data'!N45</f>
        <v>0.18906364301389905</v>
      </c>
      <c r="P45" s="77">
        <f>'County Data'!L45/'County Data'!AO45</f>
        <v>34.55520751761942</v>
      </c>
      <c r="Q45" s="62">
        <f>'County Data'!AR45/'County Data'!L45</f>
        <v>0.3652185736623836</v>
      </c>
      <c r="R45" s="59">
        <f>'County Data'!L45/'County Data'!AS45</f>
        <v>2.4680910565467866</v>
      </c>
      <c r="S45" s="82">
        <f>'County Data'!N45/'County Data'!M45-1</f>
        <v>0.3135389641587394</v>
      </c>
      <c r="T45" s="82">
        <f>'County Data'!AL45/'County Data'!AK45-1</f>
        <v>0.7204944948812053</v>
      </c>
      <c r="U45" s="82">
        <f>'County Data'!AB45/'County Data'!AA45-1</f>
        <v>0.14459698848538527</v>
      </c>
      <c r="V45" s="82">
        <f>'County Data'!Z45/'County Data'!Y45-1</f>
        <v>0.29799764428739683</v>
      </c>
      <c r="W45" s="82">
        <f>'County Data'!AH45/'County Data'!AG45-1</f>
        <v>0.20187061574434928</v>
      </c>
      <c r="X45" s="82">
        <f>'County Data'!AD45/'County Data'!AC45-1</f>
        <v>0.07503607503607501</v>
      </c>
    </row>
    <row r="46" spans="1:24" ht="12.75">
      <c r="A46" s="29">
        <v>27051</v>
      </c>
      <c r="B46" s="31" t="s">
        <v>124</v>
      </c>
      <c r="C46" s="28" t="s">
        <v>77</v>
      </c>
      <c r="D46" s="32">
        <v>0</v>
      </c>
      <c r="E46" s="28">
        <f>'County Data'!G46</f>
        <v>0</v>
      </c>
      <c r="F46" s="58">
        <f>'County Data'!L46/'County Data'!K46-1</f>
        <v>0.00688440601985274</v>
      </c>
      <c r="G46" s="47">
        <f t="shared" si="0"/>
        <v>170</v>
      </c>
      <c r="H46" s="58">
        <f>('County Data'!P46-'County Data'!O46)/100</f>
        <v>0.0009999999999999966</v>
      </c>
      <c r="I46" s="47">
        <f t="shared" si="1"/>
        <v>219</v>
      </c>
      <c r="J46" s="58">
        <f>'County Data'!R46/'County Data'!Q46-1</f>
        <v>0.5331550136849963</v>
      </c>
      <c r="K46" s="47">
        <f t="shared" si="2"/>
        <v>147</v>
      </c>
      <c r="L46" s="47">
        <f t="shared" si="3"/>
        <v>536</v>
      </c>
      <c r="M46" s="59">
        <f>'County Data'!L46/'County Data'!J46</f>
        <v>11.508829719095981</v>
      </c>
      <c r="N46" s="60">
        <f>'County Data'!AN46/'County Data'!N46</f>
        <v>0.133076181292189</v>
      </c>
      <c r="O46" s="60">
        <f>'County Data'!AB46/'County Data'!N46</f>
        <v>0.101575056252009</v>
      </c>
      <c r="P46" s="77">
        <f>'County Data'!L46/'County Data'!AO46</f>
        <v>31.445</v>
      </c>
      <c r="Q46" s="62">
        <f>'County Data'!AR46/'County Data'!L46</f>
        <v>0</v>
      </c>
      <c r="R46" s="59">
        <f>'County Data'!L46/'County Data'!AS46</f>
        <v>2.0300193673337636</v>
      </c>
      <c r="S46" s="82">
        <f>'County Data'!N46/'County Data'!M46-1</f>
        <v>0.20815533980582535</v>
      </c>
      <c r="T46" s="82">
        <f>'County Data'!AL46/'County Data'!AK46-1</f>
        <v>0.37142857142857144</v>
      </c>
      <c r="U46" s="82">
        <f>'County Data'!AB46/'County Data'!AA46-1</f>
        <v>1.4122137404580153</v>
      </c>
      <c r="V46" s="82">
        <f>'County Data'!Z46/'County Data'!Y46-1</f>
        <v>0.359375</v>
      </c>
      <c r="W46" s="82">
        <f>'County Data'!AH46/'County Data'!AG46-1</f>
        <v>0.04938271604938271</v>
      </c>
      <c r="X46" s="82">
        <f>'County Data'!AD46/'County Data'!AC46-1</f>
        <v>-1</v>
      </c>
    </row>
    <row r="47" spans="1:24" ht="12.75">
      <c r="A47" s="29">
        <v>27053</v>
      </c>
      <c r="B47" s="31" t="s">
        <v>125</v>
      </c>
      <c r="C47" s="28" t="s">
        <v>77</v>
      </c>
      <c r="D47" s="32">
        <v>1</v>
      </c>
      <c r="E47" s="28">
        <f>'County Data'!G47</f>
        <v>0</v>
      </c>
      <c r="F47" s="58">
        <f>'County Data'!L47/'County Data'!K47-1</f>
        <v>0.08113762566215077</v>
      </c>
      <c r="G47" s="47">
        <f t="shared" si="0"/>
        <v>102</v>
      </c>
      <c r="H47" s="58">
        <f>('County Data'!P47-'County Data'!O47)/100</f>
        <v>-0.014999999999999996</v>
      </c>
      <c r="I47" s="47">
        <f t="shared" si="1"/>
        <v>102</v>
      </c>
      <c r="J47" s="58">
        <f>'County Data'!R47/'County Data'!Q47-1</f>
        <v>0.6577355890683609</v>
      </c>
      <c r="K47" s="47">
        <f t="shared" si="2"/>
        <v>43</v>
      </c>
      <c r="L47" s="47">
        <f t="shared" si="3"/>
        <v>247</v>
      </c>
      <c r="M47" s="59">
        <f>'County Data'!L47/'County Data'!J47</f>
        <v>2005.2457602759414</v>
      </c>
      <c r="N47" s="60">
        <f>'County Data'!AN47/'County Data'!N47</f>
        <v>0.09526429241848589</v>
      </c>
      <c r="O47" s="60">
        <f>'County Data'!AB47/'County Data'!N47</f>
        <v>0.11798271505481794</v>
      </c>
      <c r="P47" s="77">
        <f>'County Data'!L47/'County Data'!AO47</f>
        <v>28.520326034187597</v>
      </c>
      <c r="Q47" s="62">
        <f>'County Data'!AR47/'County Data'!L47</f>
        <v>0.954829779609389</v>
      </c>
      <c r="R47" s="59">
        <f>'County Data'!L47/'County Data'!AS47</f>
        <v>2.3808508096855108</v>
      </c>
      <c r="S47" s="82">
        <f>'County Data'!N47/'County Data'!M47-1</f>
        <v>0.1611073093347435</v>
      </c>
      <c r="T47" s="82">
        <f>'County Data'!AL47/'County Data'!AK47-1</f>
        <v>0.2881903745867753</v>
      </c>
      <c r="U47" s="82">
        <f>'County Data'!AB47/'County Data'!AA47-1</f>
        <v>-0.0220237764788922</v>
      </c>
      <c r="V47" s="82">
        <f>'County Data'!Z47/'County Data'!Y47-1</f>
        <v>0.200145076467388</v>
      </c>
      <c r="W47" s="82">
        <f>'County Data'!AH47/'County Data'!AG47-1</f>
        <v>0.14539299571825093</v>
      </c>
      <c r="X47" s="82">
        <f>'County Data'!AD47/'County Data'!AC47-1</f>
        <v>0.22523450011439028</v>
      </c>
    </row>
    <row r="48" spans="1:24" ht="12.75">
      <c r="A48" s="29">
        <v>27055</v>
      </c>
      <c r="B48" s="31" t="s">
        <v>126</v>
      </c>
      <c r="C48" s="28" t="s">
        <v>77</v>
      </c>
      <c r="D48" s="32">
        <v>0</v>
      </c>
      <c r="E48" s="28">
        <f>'County Data'!G48</f>
        <v>0</v>
      </c>
      <c r="F48" s="58">
        <f>'County Data'!L48/'County Data'!K48-1</f>
        <v>0.06601070443855761</v>
      </c>
      <c r="G48" s="47">
        <f t="shared" si="0"/>
        <v>119</v>
      </c>
      <c r="H48" s="58">
        <f>('County Data'!P48-'County Data'!O48)/100</f>
        <v>0.003999999999999999</v>
      </c>
      <c r="I48" s="47">
        <f t="shared" si="1"/>
        <v>252</v>
      </c>
      <c r="J48" s="58">
        <f>'County Data'!R48/'County Data'!Q48-1</f>
        <v>0.5314053050715526</v>
      </c>
      <c r="K48" s="47">
        <f t="shared" si="2"/>
        <v>150</v>
      </c>
      <c r="L48" s="47">
        <f t="shared" si="3"/>
        <v>521</v>
      </c>
      <c r="M48" s="59">
        <f>'County Data'!L48/'County Data'!J48</f>
        <v>35.308443011907954</v>
      </c>
      <c r="N48" s="60">
        <f>'County Data'!AN48/'County Data'!N48</f>
        <v>0.14431130009019455</v>
      </c>
      <c r="O48" s="60">
        <f>'County Data'!AB48/'County Data'!N48</f>
        <v>0.10913542069320964</v>
      </c>
      <c r="P48" s="77">
        <f>'County Data'!L48/'County Data'!AO48</f>
        <v>50.55897435897436</v>
      </c>
      <c r="Q48" s="62">
        <f>'County Data'!AR48/'County Data'!L48</f>
        <v>0</v>
      </c>
      <c r="R48" s="59">
        <f>'County Data'!L48/'County Data'!AS48</f>
        <v>2.414054848188051</v>
      </c>
      <c r="S48" s="82">
        <f>'County Data'!N48/'County Data'!M48-1</f>
        <v>0.3637322087506589</v>
      </c>
      <c r="T48" s="82">
        <f>'County Data'!AL48/'County Data'!AK48-1</f>
        <v>0.44960362400905995</v>
      </c>
      <c r="U48" s="82">
        <f>'County Data'!AB48/'County Data'!AA48-1</f>
        <v>0.41876046901172526</v>
      </c>
      <c r="V48" s="82">
        <f>'County Data'!Z48/'County Data'!Y48-1</f>
        <v>0.3532763532763532</v>
      </c>
      <c r="W48" s="82">
        <f>'County Data'!AH48/'County Data'!AG48-1</f>
        <v>0.2711111111111111</v>
      </c>
      <c r="X48" s="82">
        <f>'County Data'!AD48/'County Data'!AC48-1</f>
        <v>0.7514124293785311</v>
      </c>
    </row>
    <row r="49" spans="1:24" ht="12.75">
      <c r="A49" s="29">
        <v>27057</v>
      </c>
      <c r="B49" s="31" t="s">
        <v>127</v>
      </c>
      <c r="C49" s="28" t="s">
        <v>77</v>
      </c>
      <c r="D49" s="32">
        <v>0</v>
      </c>
      <c r="E49" s="28">
        <f>'County Data'!G49</f>
        <v>0</v>
      </c>
      <c r="F49" s="58">
        <f>'County Data'!L49/'County Data'!K49-1</f>
        <v>0.23006894705134218</v>
      </c>
      <c r="G49" s="47">
        <f t="shared" si="0"/>
        <v>25</v>
      </c>
      <c r="H49" s="58">
        <f>('County Data'!P49-'County Data'!O49)/100</f>
        <v>-0.035</v>
      </c>
      <c r="I49" s="47">
        <f t="shared" si="1"/>
        <v>22</v>
      </c>
      <c r="J49" s="58">
        <f>'County Data'!R49/'County Data'!Q49-1</f>
        <v>0.5400404524683498</v>
      </c>
      <c r="K49" s="47">
        <f t="shared" si="2"/>
        <v>141</v>
      </c>
      <c r="L49" s="47">
        <f t="shared" si="3"/>
        <v>188</v>
      </c>
      <c r="M49" s="59">
        <f>'County Data'!L49/'County Data'!J49</f>
        <v>19.91848768643774</v>
      </c>
      <c r="N49" s="60">
        <f>'County Data'!AN49/'County Data'!N49</f>
        <v>0.13030998851894374</v>
      </c>
      <c r="O49" s="60">
        <f>'County Data'!AB49/'County Data'!N49</f>
        <v>0.15143513203214695</v>
      </c>
      <c r="P49" s="77">
        <f>'County Data'!L49/'County Data'!AO49</f>
        <v>33.53284671532847</v>
      </c>
      <c r="Q49" s="62">
        <f>'County Data'!AR49/'County Data'!L49</f>
        <v>0</v>
      </c>
      <c r="R49" s="59">
        <f>'County Data'!L49/'County Data'!AS49</f>
        <v>1.5026576171395862</v>
      </c>
      <c r="S49" s="82">
        <f>'County Data'!N49/'County Data'!M49-1</f>
        <v>0.575900126650986</v>
      </c>
      <c r="T49" s="82">
        <f>'County Data'!AL49/'County Data'!AK49-1</f>
        <v>0.47985989492119097</v>
      </c>
      <c r="U49" s="82">
        <f>'County Data'!AB49/'County Data'!AA49-1</f>
        <v>0.878917378917379</v>
      </c>
      <c r="V49" s="82">
        <f>'County Data'!Z49/'County Data'!Y49-1</f>
        <v>0.7850467289719627</v>
      </c>
      <c r="W49" s="82">
        <f>'County Data'!AH49/'County Data'!AG49-1</f>
        <v>0.6061987237921604</v>
      </c>
      <c r="X49" s="82">
        <f>'County Data'!AD49/'County Data'!AC49-1</f>
        <v>0.7604166666666667</v>
      </c>
    </row>
    <row r="50" spans="1:24" ht="12.75">
      <c r="A50" s="29">
        <v>27059</v>
      </c>
      <c r="B50" s="31" t="s">
        <v>128</v>
      </c>
      <c r="C50" s="28" t="s">
        <v>77</v>
      </c>
      <c r="D50" s="32">
        <v>1</v>
      </c>
      <c r="E50" s="28">
        <f>'County Data'!G50</f>
        <v>0</v>
      </c>
      <c r="F50" s="58">
        <f>'County Data'!L50/'County Data'!K50-1</f>
        <v>0.207013618301763</v>
      </c>
      <c r="G50" s="47">
        <f t="shared" si="0"/>
        <v>29</v>
      </c>
      <c r="H50" s="58">
        <f>('County Data'!P50-'County Data'!O50)/100</f>
        <v>-0.021</v>
      </c>
      <c r="I50" s="47">
        <f t="shared" si="1"/>
        <v>66</v>
      </c>
      <c r="J50" s="58">
        <f>'County Data'!R50/'County Data'!Q50-1</f>
        <v>0.5664168293758267</v>
      </c>
      <c r="K50" s="47">
        <f t="shared" si="2"/>
        <v>115</v>
      </c>
      <c r="L50" s="47">
        <f t="shared" si="3"/>
        <v>210</v>
      </c>
      <c r="M50" s="59">
        <f>'County Data'!L50/'County Data'!J50</f>
        <v>71.25418479127286</v>
      </c>
      <c r="N50" s="60">
        <f>'County Data'!AN50/'County Data'!N50</f>
        <v>0.13318606142663722</v>
      </c>
      <c r="O50" s="60">
        <f>'County Data'!AB50/'County Data'!N50</f>
        <v>0.1156559538231312</v>
      </c>
      <c r="P50" s="77">
        <f>'County Data'!L50/'County Data'!AO50</f>
        <v>41.716</v>
      </c>
      <c r="Q50" s="62">
        <f>'County Data'!AR50/'County Data'!L50</f>
        <v>0.17643110557100394</v>
      </c>
      <c r="R50" s="59">
        <f>'County Data'!L50/'County Data'!AS50</f>
        <v>2.5938484496766705</v>
      </c>
      <c r="S50" s="82">
        <f>'County Data'!N50/'County Data'!M50-1</f>
        <v>0.37699931311941914</v>
      </c>
      <c r="T50" s="82">
        <f>'County Data'!AL50/'County Data'!AK50-1</f>
        <v>0.48345190225796464</v>
      </c>
      <c r="U50" s="82">
        <f>'County Data'!AB50/'County Data'!AA50-1</f>
        <v>0.3765903307888041</v>
      </c>
      <c r="V50" s="82">
        <f>'County Data'!Z50/'County Data'!Y50-1</f>
        <v>0.6536856745479833</v>
      </c>
      <c r="W50" s="82">
        <f>'County Data'!AH50/'County Data'!AG50-1</f>
        <v>0.5145228215767634</v>
      </c>
      <c r="X50" s="82">
        <f>'County Data'!AD50/'County Data'!AC50-1</f>
        <v>0.575242718446602</v>
      </c>
    </row>
    <row r="51" spans="1:24" ht="12.75">
      <c r="A51" s="29">
        <v>27061</v>
      </c>
      <c r="B51" s="31" t="s">
        <v>129</v>
      </c>
      <c r="C51" s="28" t="s">
        <v>77</v>
      </c>
      <c r="D51" s="32">
        <v>0</v>
      </c>
      <c r="E51" s="28">
        <f>'County Data'!G51</f>
        <v>0</v>
      </c>
      <c r="F51" s="58">
        <f>'County Data'!L51/'County Data'!K51-1</f>
        <v>0.07657293884443139</v>
      </c>
      <c r="G51" s="47">
        <f t="shared" si="0"/>
        <v>106</v>
      </c>
      <c r="H51" s="58">
        <f>('County Data'!P51-'County Data'!O51)/100</f>
        <v>-0.03299999999999999</v>
      </c>
      <c r="I51" s="47">
        <f t="shared" si="1"/>
        <v>26</v>
      </c>
      <c r="J51" s="58">
        <f>'County Data'!R51/'County Data'!Q51-1</f>
        <v>0.5267535347934571</v>
      </c>
      <c r="K51" s="47">
        <f t="shared" si="2"/>
        <v>156</v>
      </c>
      <c r="L51" s="47">
        <f t="shared" si="3"/>
        <v>288</v>
      </c>
      <c r="M51" s="59">
        <f>'County Data'!L51/'County Data'!J51</f>
        <v>16.50552097520345</v>
      </c>
      <c r="N51" s="60">
        <f>'County Data'!AN51/'County Data'!N51</f>
        <v>0.1678397656951202</v>
      </c>
      <c r="O51" s="60">
        <f>'County Data'!AB51/'County Data'!N51</f>
        <v>0.09381642968491663</v>
      </c>
      <c r="P51" s="77">
        <f>'County Data'!L51/'County Data'!AO51</f>
        <v>35.94117647058823</v>
      </c>
      <c r="Q51" s="62">
        <f>'County Data'!AR51/'County Data'!L51</f>
        <v>0.44351245681032914</v>
      </c>
      <c r="R51" s="59">
        <f>'County Data'!L51/'County Data'!AS51</f>
        <v>1.7935420743639923</v>
      </c>
      <c r="S51" s="82">
        <f>'County Data'!N51/'County Data'!M51-1</f>
        <v>0.24780430297671674</v>
      </c>
      <c r="T51" s="82">
        <v>0</v>
      </c>
      <c r="U51" s="82">
        <f>'County Data'!AB51/'County Data'!AA51-1</f>
        <v>-0.010956175298804771</v>
      </c>
      <c r="V51" s="82">
        <f>'County Data'!Z51/'County Data'!Y51-1</f>
        <v>0.7203065134099618</v>
      </c>
      <c r="W51" s="82">
        <f>'County Data'!AH51/'County Data'!AG51-1</f>
        <v>0.3117435394177297</v>
      </c>
      <c r="X51" s="82">
        <f>'County Data'!AD51/'County Data'!AC51-1</f>
        <v>0.12084592145015116</v>
      </c>
    </row>
    <row r="52" spans="1:24" ht="12.75">
      <c r="A52" s="29">
        <v>27063</v>
      </c>
      <c r="B52" s="31" t="s">
        <v>132</v>
      </c>
      <c r="C52" s="28" t="s">
        <v>77</v>
      </c>
      <c r="D52" s="32">
        <v>0</v>
      </c>
      <c r="E52" s="28">
        <f>'County Data'!G52</f>
        <v>0</v>
      </c>
      <c r="F52" s="58">
        <f>'County Data'!L52/'County Data'!K52-1</f>
        <v>-0.035026119722531446</v>
      </c>
      <c r="G52" s="47">
        <f t="shared" si="0"/>
        <v>203</v>
      </c>
      <c r="H52" s="58">
        <f>('County Data'!P52-'County Data'!O52)/100</f>
        <v>-0.012000000000000002</v>
      </c>
      <c r="I52" s="47">
        <f t="shared" si="1"/>
        <v>121</v>
      </c>
      <c r="J52" s="58">
        <f>'County Data'!R52/'County Data'!Q52-1</f>
        <v>0.46968190854870784</v>
      </c>
      <c r="K52" s="47">
        <f t="shared" si="2"/>
        <v>208</v>
      </c>
      <c r="L52" s="47">
        <f t="shared" si="3"/>
        <v>532</v>
      </c>
      <c r="M52" s="59">
        <f>'County Data'!L52/'County Data'!J52</f>
        <v>16.052425386423533</v>
      </c>
      <c r="N52" s="60">
        <f>'County Data'!AN52/'County Data'!N52</f>
        <v>0.1612640495194657</v>
      </c>
      <c r="O52" s="60">
        <f>'County Data'!AB52/'County Data'!N52</f>
        <v>0.14432317967095618</v>
      </c>
      <c r="P52" s="77">
        <f>'County Data'!L52/'County Data'!AO52</f>
        <v>32.66086956521739</v>
      </c>
      <c r="Q52" s="62">
        <f>'County Data'!AR52/'County Data'!L52</f>
        <v>0</v>
      </c>
      <c r="R52" s="59">
        <f>'County Data'!L52/'County Data'!AS52</f>
        <v>2.2128829536527888</v>
      </c>
      <c r="S52" s="82">
        <f>'County Data'!N52/'County Data'!M52-1</f>
        <v>0.394593366651522</v>
      </c>
      <c r="T52" s="82">
        <f>'County Data'!AL52/'County Data'!AK52-1</f>
        <v>0.805327868852459</v>
      </c>
      <c r="U52" s="82">
        <f>'County Data'!AB52/'County Data'!AA52-1</f>
        <v>0.33233082706766925</v>
      </c>
      <c r="V52" s="82">
        <f>'County Data'!Z52/'County Data'!Y52-1</f>
        <v>0.45851528384279483</v>
      </c>
      <c r="W52" s="82">
        <f>'County Data'!AH52/'County Data'!AG52-1</f>
        <v>0.12466124661246614</v>
      </c>
      <c r="X52" s="82">
        <f>'County Data'!AD52/'County Data'!AC52-1</f>
        <v>-1</v>
      </c>
    </row>
    <row r="53" spans="1:24" ht="12.75">
      <c r="A53" s="29">
        <v>27065</v>
      </c>
      <c r="B53" s="31" t="s">
        <v>134</v>
      </c>
      <c r="C53" s="28" t="s">
        <v>77</v>
      </c>
      <c r="D53" s="32">
        <v>0</v>
      </c>
      <c r="E53" s="28">
        <f>'County Data'!G53</f>
        <v>0</v>
      </c>
      <c r="F53" s="58">
        <f>'County Data'!L53/'County Data'!K53-1</f>
        <v>0.17137947195750658</v>
      </c>
      <c r="G53" s="47">
        <f t="shared" si="0"/>
        <v>41</v>
      </c>
      <c r="H53" s="58">
        <f>('County Data'!P53-'County Data'!O53)/100</f>
        <v>-0.03799999999999999</v>
      </c>
      <c r="I53" s="47">
        <f t="shared" si="1"/>
        <v>18</v>
      </c>
      <c r="J53" s="58">
        <f>'County Data'!R53/'County Data'!Q53-1</f>
        <v>0.4319392745055106</v>
      </c>
      <c r="K53" s="47">
        <f t="shared" si="2"/>
        <v>226</v>
      </c>
      <c r="L53" s="47">
        <f t="shared" si="3"/>
        <v>285</v>
      </c>
      <c r="M53" s="59">
        <f>'County Data'!L53/'County Data'!J53</f>
        <v>28.566530145728162</v>
      </c>
      <c r="N53" s="60">
        <f>'County Data'!AN53/'County Data'!N53</f>
        <v>0.16345492085340674</v>
      </c>
      <c r="O53" s="60">
        <f>'County Data'!AB53/'County Data'!N53</f>
        <v>0.1391947694425327</v>
      </c>
      <c r="P53" s="77">
        <f>'County Data'!L53/'County Data'!AO53</f>
        <v>51.88927335640138</v>
      </c>
      <c r="Q53" s="62">
        <f>'County Data'!AR53/'County Data'!L53</f>
        <v>0</v>
      </c>
      <c r="R53" s="59">
        <f>'County Data'!L53/'County Data'!AS53</f>
        <v>2.1904761904761907</v>
      </c>
      <c r="S53" s="82">
        <f>'County Data'!N53/'County Data'!M53-1</f>
        <v>0.16965184141678402</v>
      </c>
      <c r="T53" s="82">
        <f>'County Data'!AL53/'County Data'!AK53-1</f>
        <v>0.20859444941808425</v>
      </c>
      <c r="U53" s="82">
        <f>'County Data'!AB53/'County Data'!AA53-1</f>
        <v>0.088829071332436</v>
      </c>
      <c r="V53" s="82">
        <f>'County Data'!Z53/'County Data'!Y53-1</f>
        <v>0.08918406072106255</v>
      </c>
      <c r="W53" s="82">
        <f>'County Data'!AH53/'County Data'!AG53-1</f>
        <v>0.10328262610088079</v>
      </c>
      <c r="X53" s="82">
        <f>'County Data'!AD53/'County Data'!AC53-1</f>
        <v>0.8791208791208791</v>
      </c>
    </row>
    <row r="54" spans="1:24" ht="12.75">
      <c r="A54" s="29">
        <v>27067</v>
      </c>
      <c r="B54" s="31" t="s">
        <v>135</v>
      </c>
      <c r="C54" s="28" t="s">
        <v>77</v>
      </c>
      <c r="D54" s="32">
        <v>0</v>
      </c>
      <c r="E54" s="28">
        <f>'County Data'!G54</f>
        <v>0</v>
      </c>
      <c r="F54" s="58">
        <f>'County Data'!L54/'County Data'!K54-1</f>
        <v>0.06300147055029548</v>
      </c>
      <c r="G54" s="47">
        <f t="shared" si="0"/>
        <v>120</v>
      </c>
      <c r="H54" s="58">
        <f>('County Data'!P54-'County Data'!O54)/100</f>
        <v>-0.010999999999999996</v>
      </c>
      <c r="I54" s="47">
        <f t="shared" si="1"/>
        <v>132</v>
      </c>
      <c r="J54" s="58">
        <f>'County Data'!R54/'County Data'!Q54-1</f>
        <v>0.6235068131340415</v>
      </c>
      <c r="K54" s="47">
        <f t="shared" si="2"/>
        <v>73</v>
      </c>
      <c r="L54" s="47">
        <f t="shared" si="3"/>
        <v>325</v>
      </c>
      <c r="M54" s="59">
        <f>'County Data'!L54/'County Data'!J54</f>
        <v>51.74891046331997</v>
      </c>
      <c r="N54" s="60">
        <f>'County Data'!AN54/'County Data'!N54</f>
        <v>0.1681507481987807</v>
      </c>
      <c r="O54" s="60">
        <f>'County Data'!AB54/'County Data'!N54</f>
        <v>0.13504526140772216</v>
      </c>
      <c r="P54" s="77">
        <f>'County Data'!L54/'County Data'!AO54</f>
        <v>31.719014626635875</v>
      </c>
      <c r="Q54" s="62">
        <f>'County Data'!AR54/'County Data'!L54</f>
        <v>0.44538019076280855</v>
      </c>
      <c r="R54" s="59">
        <f>'County Data'!L54/'County Data'!AS54</f>
        <v>2.2374694542492533</v>
      </c>
      <c r="S54" s="82">
        <f>'County Data'!N54/'County Data'!M54-1</f>
        <v>0.2929346008694407</v>
      </c>
      <c r="T54" s="82">
        <f>'County Data'!AL54/'County Data'!AK54-1</f>
        <v>0.4709904278179331</v>
      </c>
      <c r="U54" s="82">
        <f>'County Data'!AB54/'County Data'!AA54-1</f>
        <v>0.3109756097560976</v>
      </c>
      <c r="V54" s="82">
        <f>'County Data'!Z54/'County Data'!Y54-1</f>
        <v>0.37082314588427057</v>
      </c>
      <c r="W54" s="82">
        <f>'County Data'!AH54/'County Data'!AG54-1</f>
        <v>0.20205731080088163</v>
      </c>
      <c r="X54" s="82">
        <f>'County Data'!AD54/'County Data'!AC54-1</f>
        <v>-1</v>
      </c>
    </row>
    <row r="55" spans="1:24" ht="12.75">
      <c r="A55" s="29">
        <v>27069</v>
      </c>
      <c r="B55" s="31" t="s">
        <v>136</v>
      </c>
      <c r="C55" s="28" t="s">
        <v>77</v>
      </c>
      <c r="D55" s="32">
        <v>0</v>
      </c>
      <c r="E55" s="28">
        <f>'County Data'!G55</f>
        <v>2</v>
      </c>
      <c r="F55" s="58">
        <f>'County Data'!L55/'County Data'!K55-1</f>
        <v>-0.0835789838737645</v>
      </c>
      <c r="G55" s="47">
        <f t="shared" si="0"/>
        <v>247</v>
      </c>
      <c r="H55" s="58">
        <f>('County Data'!P55-'County Data'!O55)/100</f>
        <v>-0.0029999999999999983</v>
      </c>
      <c r="I55" s="47">
        <f t="shared" si="1"/>
        <v>184</v>
      </c>
      <c r="J55" s="58">
        <f>'County Data'!R55/'County Data'!Q55-1</f>
        <v>0.41933976954219876</v>
      </c>
      <c r="K55" s="47">
        <f t="shared" si="2"/>
        <v>238</v>
      </c>
      <c r="L55" s="47">
        <f t="shared" si="3"/>
        <v>669</v>
      </c>
      <c r="M55" s="59">
        <f>'County Data'!L55/'County Data'!J55</f>
        <v>4.817245465317656</v>
      </c>
      <c r="N55" s="60">
        <f>'County Data'!AN55/'County Data'!N55</f>
        <v>0.18895966029723993</v>
      </c>
      <c r="O55" s="60">
        <f>'County Data'!AB55/'County Data'!N55</f>
        <v>0.022929936305732482</v>
      </c>
      <c r="P55" s="77">
        <f>'County Data'!L55/'County Data'!AO55</f>
        <v>33.03125</v>
      </c>
      <c r="Q55" s="62">
        <f>'County Data'!AR55/'County Data'!L55</f>
        <v>0</v>
      </c>
      <c r="R55" s="59">
        <f>'County Data'!L55/'County Data'!AS55</f>
        <v>1.9437293122471497</v>
      </c>
      <c r="S55" s="82">
        <f>'County Data'!N55/'County Data'!M55-1</f>
        <v>0.06320541760722342</v>
      </c>
      <c r="T55" s="82">
        <f>'County Data'!AL55/'County Data'!AK55-1</f>
        <v>0.3408723747980613</v>
      </c>
      <c r="U55" s="82">
        <f>'County Data'!AB55/'County Data'!AA55-1</f>
        <v>0.7419354838709677</v>
      </c>
      <c r="V55" s="82">
        <f>'County Data'!Z55/'County Data'!Y55-1</f>
        <v>-1</v>
      </c>
      <c r="W55" s="82">
        <f>'County Data'!AH55/'County Data'!AG55-1</f>
        <v>0.05167958656330751</v>
      </c>
      <c r="X55" s="82">
        <f>'County Data'!AD55/'County Data'!AC55-1</f>
        <v>0.49367088607594933</v>
      </c>
    </row>
    <row r="56" spans="1:24" ht="12.75">
      <c r="A56" s="29">
        <v>27071</v>
      </c>
      <c r="B56" s="31" t="s">
        <v>138</v>
      </c>
      <c r="C56" s="28" t="s">
        <v>77</v>
      </c>
      <c r="D56" s="32">
        <v>0</v>
      </c>
      <c r="E56" s="28">
        <f>'County Data'!G56</f>
        <v>0</v>
      </c>
      <c r="F56" s="58">
        <f>'County Data'!L56/'County Data'!K56-1</f>
        <v>-0.11927112092766423</v>
      </c>
      <c r="G56" s="47">
        <f t="shared" si="0"/>
        <v>275</v>
      </c>
      <c r="H56" s="58">
        <f>('County Data'!P56-'County Data'!O56)/100</f>
        <v>-0.005999999999999997</v>
      </c>
      <c r="I56" s="47">
        <f t="shared" si="1"/>
        <v>159</v>
      </c>
      <c r="J56" s="58">
        <f>'County Data'!R56/'County Data'!Q56-1</f>
        <v>0.6463340739244596</v>
      </c>
      <c r="K56" s="47">
        <f t="shared" si="2"/>
        <v>51</v>
      </c>
      <c r="L56" s="47">
        <f t="shared" si="3"/>
        <v>485</v>
      </c>
      <c r="M56" s="59">
        <f>'County Data'!L56/'County Data'!J56</f>
        <v>4.627092748148196</v>
      </c>
      <c r="N56" s="60">
        <f>'County Data'!AN56/'County Data'!N56</f>
        <v>0.14798093804865814</v>
      </c>
      <c r="O56" s="60">
        <f>'County Data'!AB56/'County Data'!N56</f>
        <v>0.2582141961374467</v>
      </c>
      <c r="P56" s="77">
        <f>'County Data'!L56/'County Data'!AO56</f>
        <v>31.54945054945055</v>
      </c>
      <c r="Q56" s="62">
        <f>'County Data'!AR56/'County Data'!L56</f>
        <v>0.46694531522117727</v>
      </c>
      <c r="R56" s="59">
        <f>'County Data'!L56/'County Data'!AS56</f>
        <v>1.8596968519238244</v>
      </c>
      <c r="S56" s="82">
        <f>'County Data'!N56/'County Data'!M56-1</f>
        <v>-0.09293595722898418</v>
      </c>
      <c r="T56" s="82">
        <f>'County Data'!AL56/'County Data'!AK56-1</f>
        <v>0.1087719298245613</v>
      </c>
      <c r="U56" s="82">
        <f>'County Data'!AB56/'County Data'!AA56-1</f>
        <v>0.35728411338167443</v>
      </c>
      <c r="V56" s="82">
        <f>'County Data'!Z56/'County Data'!Y56-1</f>
        <v>-0.8209973753280839</v>
      </c>
      <c r="W56" s="82">
        <f>'County Data'!AH56/'County Data'!AG56-1</f>
        <v>-0.07308503162333102</v>
      </c>
      <c r="X56" s="82">
        <f>'County Data'!AD56/'County Data'!AC56-1</f>
        <v>0.5097276264591439</v>
      </c>
    </row>
    <row r="57" spans="1:24" ht="12.75">
      <c r="A57" s="29">
        <v>27073</v>
      </c>
      <c r="B57" s="31" t="s">
        <v>140</v>
      </c>
      <c r="C57" s="28" t="s">
        <v>77</v>
      </c>
      <c r="D57" s="32">
        <v>0</v>
      </c>
      <c r="E57" s="28">
        <f>'County Data'!G57</f>
        <v>0</v>
      </c>
      <c r="F57" s="58">
        <f>'County Data'!L57/'County Data'!K57-1</f>
        <v>-0.09603316898251901</v>
      </c>
      <c r="G57" s="47">
        <f t="shared" si="0"/>
        <v>254</v>
      </c>
      <c r="H57" s="58">
        <f>('County Data'!P57-'County Data'!O57)/100</f>
        <v>0.0029999999999999983</v>
      </c>
      <c r="I57" s="47">
        <f t="shared" si="1"/>
        <v>242</v>
      </c>
      <c r="J57" s="58">
        <f>'County Data'!R57/'County Data'!Q57-1</f>
        <v>0.5022712933753943</v>
      </c>
      <c r="K57" s="47">
        <f t="shared" si="2"/>
        <v>179</v>
      </c>
      <c r="L57" s="47">
        <f t="shared" si="3"/>
        <v>675</v>
      </c>
      <c r="M57" s="59">
        <f>'County Data'!L57/'County Data'!J57</f>
        <v>10.54647666361616</v>
      </c>
      <c r="N57" s="60">
        <f>'County Data'!AN57/'County Data'!N57</f>
        <v>0.2084251101321586</v>
      </c>
      <c r="O57" s="60">
        <f>'County Data'!AB57/'County Data'!N57</f>
        <v>0.10187224669603524</v>
      </c>
      <c r="P57" s="77">
        <f>'County Data'!L57/'County Data'!AO57</f>
        <v>29.01798561151079</v>
      </c>
      <c r="Q57" s="62">
        <f>'County Data'!AR57/'County Data'!L57</f>
        <v>0</v>
      </c>
      <c r="R57" s="59">
        <f>'County Data'!L57/'County Data'!AS57</f>
        <v>2.1375198728139906</v>
      </c>
      <c r="S57" s="82">
        <f>'County Data'!N57/'County Data'!M57-1</f>
        <v>0.08709967075725822</v>
      </c>
      <c r="T57" s="82">
        <f>'County Data'!AL57/'County Data'!AK57-1</f>
        <v>0.24161849710982652</v>
      </c>
      <c r="U57" s="82">
        <f>'County Data'!AB57/'County Data'!AA57-1</f>
        <v>0.1144578313253013</v>
      </c>
      <c r="V57" s="82">
        <f>'County Data'!Z57/'County Data'!Y57-1</f>
        <v>0.9217391304347826</v>
      </c>
      <c r="W57" s="82">
        <f>'County Data'!AH57/'County Data'!AG57-1</f>
        <v>0.07867132867132876</v>
      </c>
      <c r="X57" s="82">
        <f>'County Data'!AD57/'County Data'!AC57-1</f>
        <v>0.24761904761904763</v>
      </c>
    </row>
    <row r="58" spans="1:24" ht="12.75">
      <c r="A58" s="29">
        <v>27075</v>
      </c>
      <c r="B58" s="31" t="s">
        <v>141</v>
      </c>
      <c r="C58" s="28" t="s">
        <v>77</v>
      </c>
      <c r="D58" s="32">
        <v>0</v>
      </c>
      <c r="E58" s="28">
        <f>'County Data'!G58</f>
        <v>0</v>
      </c>
      <c r="F58" s="58">
        <f>'County Data'!L58/'County Data'!K58-1</f>
        <v>0.06173787806048958</v>
      </c>
      <c r="G58" s="47">
        <f t="shared" si="0"/>
        <v>122</v>
      </c>
      <c r="H58" s="58">
        <f>('County Data'!P58-'County Data'!O58)/100</f>
        <v>-0.023</v>
      </c>
      <c r="I58" s="47">
        <f t="shared" si="1"/>
        <v>54</v>
      </c>
      <c r="J58" s="58">
        <f>'County Data'!R58/'County Data'!Q58-1</f>
        <v>0.6134831460674157</v>
      </c>
      <c r="K58" s="47">
        <f t="shared" si="2"/>
        <v>78</v>
      </c>
      <c r="L58" s="47">
        <f t="shared" si="3"/>
        <v>254</v>
      </c>
      <c r="M58" s="59">
        <f>'County Data'!L58/'County Data'!J58</f>
        <v>5.267219205487282</v>
      </c>
      <c r="N58" s="60">
        <f>'County Data'!AN58/'County Data'!N58</f>
        <v>0.17262012692656392</v>
      </c>
      <c r="O58" s="60">
        <f>'County Data'!AB58/'County Data'!N58</f>
        <v>0.0828649138712602</v>
      </c>
      <c r="P58" s="77">
        <f>'County Data'!L58/'County Data'!AO58</f>
        <v>39.07420494699647</v>
      </c>
      <c r="Q58" s="62">
        <f>'County Data'!AR58/'County Data'!L58</f>
        <v>0</v>
      </c>
      <c r="R58" s="59">
        <f>'County Data'!L58/'County Data'!AS58</f>
        <v>1.6166666666666667</v>
      </c>
      <c r="S58" s="82">
        <f>'County Data'!N58/'County Data'!M58-1</f>
        <v>0.12827332242225853</v>
      </c>
      <c r="T58" s="82">
        <v>0</v>
      </c>
      <c r="U58" s="82">
        <f>'County Data'!AB58/'County Data'!AA58-1</f>
        <v>-0.3424460431654677</v>
      </c>
      <c r="V58" s="82">
        <f>'County Data'!Z58/'County Data'!Y58-1</f>
        <v>0.17241379310344818</v>
      </c>
      <c r="W58" s="82">
        <f>'County Data'!AH58/'County Data'!AG58-1</f>
        <v>0.3061728395061729</v>
      </c>
      <c r="X58" s="82">
        <v>1</v>
      </c>
    </row>
    <row r="59" spans="1:24" ht="12.75">
      <c r="A59" s="29">
        <v>27077</v>
      </c>
      <c r="B59" s="31" t="s">
        <v>142</v>
      </c>
      <c r="C59" s="28" t="s">
        <v>77</v>
      </c>
      <c r="D59" s="32">
        <v>0</v>
      </c>
      <c r="E59" s="28">
        <f>'County Data'!G59</f>
        <v>0</v>
      </c>
      <c r="F59" s="58">
        <f>'County Data'!L59/'County Data'!K59-1</f>
        <v>0.10942100098135432</v>
      </c>
      <c r="G59" s="47">
        <f t="shared" si="0"/>
        <v>77</v>
      </c>
      <c r="H59" s="58">
        <f>('County Data'!P59-'County Data'!O59)/100</f>
        <v>0.011000000000000005</v>
      </c>
      <c r="I59" s="47">
        <f t="shared" si="1"/>
        <v>280</v>
      </c>
      <c r="J59" s="58">
        <f>'County Data'!R59/'County Data'!Q59-1</f>
        <v>0.4210827660792671</v>
      </c>
      <c r="K59" s="47">
        <f t="shared" si="2"/>
        <v>237</v>
      </c>
      <c r="L59" s="47">
        <f t="shared" si="3"/>
        <v>594</v>
      </c>
      <c r="M59" s="59">
        <f>'County Data'!L59/'County Data'!J59</f>
        <v>3.48731395079818</v>
      </c>
      <c r="N59" s="60">
        <f>'County Data'!AN59/'County Data'!N59</f>
        <v>0.14608695652173914</v>
      </c>
      <c r="O59" s="60">
        <f>'County Data'!AB59/'County Data'!N59</f>
        <v>0</v>
      </c>
      <c r="P59" s="77">
        <f>'County Data'!L59/'County Data'!AO59</f>
        <v>28.802547770700638</v>
      </c>
      <c r="Q59" s="62">
        <f>'County Data'!AR59/'County Data'!L59</f>
        <v>0</v>
      </c>
      <c r="R59" s="59">
        <f>'County Data'!L59/'County Data'!AS59</f>
        <v>1.3965410747374922</v>
      </c>
      <c r="S59" s="82">
        <f>'County Data'!N59/'County Data'!M59-1</f>
        <v>0.3150371640937679</v>
      </c>
      <c r="T59" s="82">
        <f>'County Data'!AL59/'County Data'!AK59-1</f>
        <v>0.48347826086956514</v>
      </c>
      <c r="U59" s="82">
        <f>'County Data'!AB59/'County Data'!AA59-1</f>
        <v>-1</v>
      </c>
      <c r="V59" s="82">
        <f>'County Data'!Z59/'County Data'!Y59-1</f>
        <v>0.08791208791208782</v>
      </c>
      <c r="W59" s="82">
        <f>'County Data'!AH59/'County Data'!AG59-1</f>
        <v>0.5531135531135531</v>
      </c>
      <c r="X59" s="82">
        <f>'County Data'!AD59/'County Data'!AC59-1</f>
        <v>0.23655913978494625</v>
      </c>
    </row>
    <row r="60" spans="1:24" ht="12.75">
      <c r="A60" s="29">
        <v>27079</v>
      </c>
      <c r="B60" s="31" t="s">
        <v>144</v>
      </c>
      <c r="C60" s="28" t="s">
        <v>77</v>
      </c>
      <c r="D60" s="32">
        <v>0</v>
      </c>
      <c r="E60" s="28">
        <f>'County Data'!G60</f>
        <v>1</v>
      </c>
      <c r="F60" s="58">
        <f>'County Data'!L60/'County Data'!K60-1</f>
        <v>0.09410904083652483</v>
      </c>
      <c r="G60" s="47">
        <f t="shared" si="0"/>
        <v>89</v>
      </c>
      <c r="H60" s="58">
        <f>('County Data'!P60-'County Data'!O60)/100</f>
        <v>-0.022000000000000002</v>
      </c>
      <c r="I60" s="47">
        <f t="shared" si="1"/>
        <v>58</v>
      </c>
      <c r="J60" s="58">
        <f>'County Data'!R60/'County Data'!Q60-1</f>
        <v>0.6288759106508519</v>
      </c>
      <c r="K60" s="47">
        <f t="shared" si="2"/>
        <v>70</v>
      </c>
      <c r="L60" s="47">
        <f t="shared" si="3"/>
        <v>217</v>
      </c>
      <c r="M60" s="59">
        <f>'County Data'!L60/'County Data'!J60</f>
        <v>56.6861372452847</v>
      </c>
      <c r="N60" s="60">
        <f>'County Data'!AN60/'County Data'!N60</f>
        <v>0.11996374721924694</v>
      </c>
      <c r="O60" s="60">
        <f>'County Data'!AB60/'County Data'!N60</f>
        <v>0.2483315481585235</v>
      </c>
      <c r="P60" s="77">
        <f>'County Data'!L60/'County Data'!AO60</f>
        <v>34.26684636118598</v>
      </c>
      <c r="Q60" s="62">
        <f>'County Data'!AR60/'County Data'!L60</f>
        <v>0</v>
      </c>
      <c r="R60" s="59">
        <f>'County Data'!L60/'County Data'!AS60</f>
        <v>2.3416835512985816</v>
      </c>
      <c r="S60" s="82">
        <f>'County Data'!N60/'County Data'!M60-1</f>
        <v>0.2778479679932617</v>
      </c>
      <c r="T60" s="82">
        <f>'County Data'!AL60/'County Data'!AK60-1</f>
        <v>0.41633019291161966</v>
      </c>
      <c r="U60" s="82">
        <f>'County Data'!AB60/'County Data'!AA60-1</f>
        <v>0.2907922912205567</v>
      </c>
      <c r="V60" s="82">
        <f>'County Data'!Z60/'County Data'!Y60-1</f>
        <v>0.4990990990990991</v>
      </c>
      <c r="W60" s="82">
        <f>'County Data'!AH60/'County Data'!AG60-1</f>
        <v>0.22132672039677614</v>
      </c>
      <c r="X60" s="82">
        <f>'County Data'!AD60/'County Data'!AC60-1</f>
        <v>0.46570397111913353</v>
      </c>
    </row>
    <row r="61" spans="1:24" ht="12.75">
      <c r="A61" s="29">
        <v>27081</v>
      </c>
      <c r="B61" s="31" t="s">
        <v>145</v>
      </c>
      <c r="C61" s="28" t="s">
        <v>77</v>
      </c>
      <c r="D61" s="32">
        <v>0</v>
      </c>
      <c r="E61" s="28">
        <f>'County Data'!G61</f>
        <v>2</v>
      </c>
      <c r="F61" s="58">
        <f>'County Data'!L61/'County Data'!K61-1</f>
        <v>-0.06690856313497828</v>
      </c>
      <c r="G61" s="47">
        <f t="shared" si="0"/>
        <v>235</v>
      </c>
      <c r="H61" s="58">
        <f>('County Data'!P61-'County Data'!O61)/100</f>
        <v>0.0009999999999999966</v>
      </c>
      <c r="I61" s="47">
        <f t="shared" si="1"/>
        <v>219</v>
      </c>
      <c r="J61" s="58">
        <f>'County Data'!R61/'County Data'!Q61-1</f>
        <v>0.45824711300981247</v>
      </c>
      <c r="K61" s="47">
        <f t="shared" si="2"/>
        <v>222</v>
      </c>
      <c r="L61" s="47">
        <f t="shared" si="3"/>
        <v>676</v>
      </c>
      <c r="M61" s="59">
        <f>'County Data'!L61/'County Data'!J61</f>
        <v>11.970729527427105</v>
      </c>
      <c r="N61" s="60">
        <f>'County Data'!AN61/'County Data'!N61</f>
        <v>0.15057471264367817</v>
      </c>
      <c r="O61" s="60">
        <f>'County Data'!AB61/'County Data'!N61</f>
        <v>0.01992337164750958</v>
      </c>
      <c r="P61" s="77">
        <f>'County Data'!L61/'County Data'!AO61</f>
        <v>37.16184971098266</v>
      </c>
      <c r="Q61" s="62">
        <f>'County Data'!AR61/'County Data'!L61</f>
        <v>0</v>
      </c>
      <c r="R61" s="59">
        <f>'County Data'!L61/'County Data'!AS61</f>
        <v>2.1127177127834376</v>
      </c>
      <c r="S61" s="82">
        <f>'County Data'!N61/'County Data'!M61-1</f>
        <v>0.1279170267934313</v>
      </c>
      <c r="T61" s="82">
        <f>'County Data'!AL61/'County Data'!AK61-1</f>
        <v>0.20915841584158423</v>
      </c>
      <c r="U61" s="82">
        <f>'County Data'!AB61/'County Data'!AA61-1</f>
        <v>-0.018867924528301883</v>
      </c>
      <c r="V61" s="82">
        <f>'County Data'!Z61/'County Data'!Y61-1</f>
        <v>0.8360655737704918</v>
      </c>
      <c r="W61" s="82">
        <f>'County Data'!AH61/'County Data'!AG61-1</f>
        <v>0.009153318077803174</v>
      </c>
      <c r="X61" s="82">
        <f>'County Data'!AD61/'County Data'!AC61-1</f>
        <v>0.76</v>
      </c>
    </row>
    <row r="62" spans="1:24" ht="12.75">
      <c r="A62" s="29">
        <v>27083</v>
      </c>
      <c r="B62" s="31" t="s">
        <v>146</v>
      </c>
      <c r="C62" s="28" t="s">
        <v>77</v>
      </c>
      <c r="D62" s="32">
        <v>0</v>
      </c>
      <c r="E62" s="28">
        <f>'County Data'!G62</f>
        <v>0</v>
      </c>
      <c r="F62" s="58">
        <f>'County Data'!L62/'County Data'!K62-1</f>
        <v>0.025656541207793815</v>
      </c>
      <c r="G62" s="47">
        <f t="shared" si="0"/>
        <v>146</v>
      </c>
      <c r="H62" s="58">
        <f>('County Data'!P62-'County Data'!O62)/100</f>
        <v>-0.013000000000000003</v>
      </c>
      <c r="I62" s="47">
        <f t="shared" si="1"/>
        <v>110</v>
      </c>
      <c r="J62" s="58">
        <f>'County Data'!R62/'County Data'!Q62-1</f>
        <v>0.4753186142523784</v>
      </c>
      <c r="K62" s="47">
        <f t="shared" si="2"/>
        <v>204</v>
      </c>
      <c r="L62" s="47">
        <f t="shared" si="3"/>
        <v>460</v>
      </c>
      <c r="M62" s="59">
        <f>'County Data'!L62/'County Data'!J62</f>
        <v>35.59677983899195</v>
      </c>
      <c r="N62" s="60">
        <f>'County Data'!AN62/'County Data'!N62</f>
        <v>0.16230912885861803</v>
      </c>
      <c r="O62" s="60">
        <f>'County Data'!AB62/'County Data'!N62</f>
        <v>0.24733604306272658</v>
      </c>
      <c r="P62" s="77">
        <f>'County Data'!L62/'County Data'!AO62</f>
        <v>33.19190600522193</v>
      </c>
      <c r="Q62" s="62">
        <f>'County Data'!AR62/'County Data'!L62</f>
        <v>0.5008849557522124</v>
      </c>
      <c r="R62" s="59">
        <f>'County Data'!L62/'County Data'!AS62</f>
        <v>2.468926005049524</v>
      </c>
      <c r="S62" s="82">
        <f>'County Data'!N62/'County Data'!M62-1</f>
        <v>0.26325284485151257</v>
      </c>
      <c r="T62" s="82">
        <f>'County Data'!AL62/'County Data'!AK62-1</f>
        <v>0.18748013981569756</v>
      </c>
      <c r="U62" s="82">
        <f>'County Data'!AB62/'County Data'!AA62-1</f>
        <v>0.6093638313080771</v>
      </c>
      <c r="V62" s="82">
        <f>'County Data'!Z62/'County Data'!Y62-1</f>
        <v>0.20217917675544794</v>
      </c>
      <c r="W62" s="82">
        <f>'County Data'!AH62/'County Data'!AG62-1</f>
        <v>0.20061138708444792</v>
      </c>
      <c r="X62" s="82">
        <f>'County Data'!AD62/'County Data'!AC62-1</f>
        <v>0.18271119842829076</v>
      </c>
    </row>
    <row r="63" spans="1:24" ht="12.75">
      <c r="A63" s="29">
        <v>27085</v>
      </c>
      <c r="B63" s="31" t="s">
        <v>147</v>
      </c>
      <c r="C63" s="28" t="s">
        <v>77</v>
      </c>
      <c r="D63" s="32">
        <v>0</v>
      </c>
      <c r="E63" s="28">
        <f>'County Data'!G63</f>
        <v>0</v>
      </c>
      <c r="F63" s="58">
        <f>'County Data'!L63/'County Data'!K63-1</f>
        <v>0.089541055260693</v>
      </c>
      <c r="G63" s="47">
        <f t="shared" si="0"/>
        <v>93</v>
      </c>
      <c r="H63" s="58">
        <f>('County Data'!P63-'County Data'!O63)/100</f>
        <v>-0.0050000000000000044</v>
      </c>
      <c r="I63" s="47">
        <f t="shared" si="1"/>
        <v>166</v>
      </c>
      <c r="J63" s="58">
        <f>'County Data'!R63/'County Data'!Q63-1</f>
        <v>0.5603358425014475</v>
      </c>
      <c r="K63" s="47">
        <f t="shared" si="2"/>
        <v>120</v>
      </c>
      <c r="L63" s="47">
        <f t="shared" si="3"/>
        <v>379</v>
      </c>
      <c r="M63" s="59">
        <f>'County Data'!L63/'County Data'!J63</f>
        <v>70.9308943089431</v>
      </c>
      <c r="N63" s="60">
        <f>'County Data'!AN63/'County Data'!N63</f>
        <v>0.12473994820192756</v>
      </c>
      <c r="O63" s="60">
        <f>'County Data'!AB63/'County Data'!N63</f>
        <v>0.3685730055619242</v>
      </c>
      <c r="P63" s="77">
        <f>'County Data'!L63/'County Data'!AO63</f>
        <v>38.818687430478306</v>
      </c>
      <c r="Q63" s="62">
        <f>'County Data'!AR63/'County Data'!L63</f>
        <v>0.5310619519743252</v>
      </c>
      <c r="R63" s="59">
        <f>'County Data'!L63/'County Data'!AS63</f>
        <v>2.4773195144459432</v>
      </c>
      <c r="S63" s="82">
        <f>'County Data'!N63/'County Data'!M63-1</f>
        <v>0.2524860409465568</v>
      </c>
      <c r="T63" s="82">
        <f>'County Data'!AL63/'County Data'!AK63-1</f>
        <v>0.2848645076007932</v>
      </c>
      <c r="U63" s="82">
        <f>'County Data'!AB63/'County Data'!AA63-1</f>
        <v>0.2853124074622446</v>
      </c>
      <c r="V63" s="82">
        <f>'County Data'!Z63/'County Data'!Y63-1</f>
        <v>0.3811007268951194</v>
      </c>
      <c r="W63" s="82">
        <f>'County Data'!AH63/'County Data'!AG63-1</f>
        <v>0.20548397753551373</v>
      </c>
      <c r="X63" s="82">
        <f>'County Data'!AD63/'County Data'!AC63-1</f>
        <v>0.3185714285714285</v>
      </c>
    </row>
    <row r="64" spans="1:24" ht="12.75">
      <c r="A64" s="29">
        <v>27087</v>
      </c>
      <c r="B64" s="31" t="s">
        <v>148</v>
      </c>
      <c r="C64" s="28" t="s">
        <v>77</v>
      </c>
      <c r="D64" s="32">
        <v>0</v>
      </c>
      <c r="E64" s="28">
        <f>'County Data'!G64</f>
        <v>0</v>
      </c>
      <c r="F64" s="58">
        <f>'County Data'!L64/'County Data'!K64-1</f>
        <v>0.028945281522601007</v>
      </c>
      <c r="G64" s="47">
        <f t="shared" si="0"/>
        <v>143</v>
      </c>
      <c r="H64" s="58">
        <f>('County Data'!P64-'County Data'!O64)/100</f>
        <v>-0.03700000000000001</v>
      </c>
      <c r="I64" s="47">
        <f t="shared" si="1"/>
        <v>19</v>
      </c>
      <c r="J64" s="58">
        <f>'County Data'!R64/'County Data'!Q64-1</f>
        <v>0.5888906447534765</v>
      </c>
      <c r="K64" s="47">
        <f t="shared" si="2"/>
        <v>92</v>
      </c>
      <c r="L64" s="47">
        <f t="shared" si="3"/>
        <v>254</v>
      </c>
      <c r="M64" s="59">
        <f>'County Data'!L64/'County Data'!J64</f>
        <v>9.33453237410072</v>
      </c>
      <c r="N64" s="60">
        <f>'County Data'!AN64/'County Data'!N64</f>
        <v>0.15072875933167437</v>
      </c>
      <c r="O64" s="60">
        <f>'County Data'!AB64/'County Data'!N64</f>
        <v>0.024173480270174193</v>
      </c>
      <c r="P64" s="77">
        <f>'County Data'!L64/'County Data'!AO64</f>
        <v>38.73134328358209</v>
      </c>
      <c r="Q64" s="62">
        <f>'County Data'!AR64/'County Data'!L64</f>
        <v>0</v>
      </c>
      <c r="R64" s="59">
        <f>'County Data'!L64/'County Data'!AS64</f>
        <v>1.9222222222222223</v>
      </c>
      <c r="S64" s="82">
        <f>'County Data'!N64/'County Data'!M64-1</f>
        <v>0.7089914945321993</v>
      </c>
      <c r="T64" s="82">
        <f>'County Data'!AL64/'County Data'!AK64-1</f>
        <v>-1</v>
      </c>
      <c r="U64" s="82">
        <f>'County Data'!AB64/'County Data'!AA64-1</f>
        <v>-0.26881720430107525</v>
      </c>
      <c r="V64" s="82">
        <f>'County Data'!Z64/'County Data'!Y64-1</f>
        <v>1.6625</v>
      </c>
      <c r="W64" s="82">
        <f>'County Data'!AH64/'County Data'!AG64-1</f>
        <v>-0.08757062146892658</v>
      </c>
      <c r="X64" s="82">
        <f>'County Data'!AD64/'County Data'!AC64-1</f>
        <v>0.0625</v>
      </c>
    </row>
    <row r="65" spans="1:24" ht="12.75">
      <c r="A65" s="29">
        <v>27089</v>
      </c>
      <c r="B65" s="31" t="s">
        <v>149</v>
      </c>
      <c r="C65" s="28" t="s">
        <v>77</v>
      </c>
      <c r="D65" s="32">
        <v>0</v>
      </c>
      <c r="E65" s="28">
        <f>'County Data'!G65</f>
        <v>0</v>
      </c>
      <c r="F65" s="58">
        <f>'County Data'!L65/'County Data'!K65-1</f>
        <v>-0.07623032839079413</v>
      </c>
      <c r="G65" s="47">
        <f t="shared" si="0"/>
        <v>244</v>
      </c>
      <c r="H65" s="58">
        <f>('County Data'!P65-'County Data'!O65)/100</f>
        <v>-0.015</v>
      </c>
      <c r="I65" s="47">
        <f t="shared" si="1"/>
        <v>94</v>
      </c>
      <c r="J65" s="58">
        <f>'County Data'!R65/'County Data'!Q65-1</f>
        <v>0.7154882154882154</v>
      </c>
      <c r="K65" s="47">
        <f t="shared" si="2"/>
        <v>30</v>
      </c>
      <c r="L65" s="47">
        <f t="shared" si="3"/>
        <v>368</v>
      </c>
      <c r="M65" s="59">
        <f>'County Data'!L65/'County Data'!J65</f>
        <v>5.730812641083522</v>
      </c>
      <c r="N65" s="60">
        <f>'County Data'!AN65/'County Data'!N65</f>
        <v>0.1891820580474934</v>
      </c>
      <c r="O65" s="60">
        <f>'County Data'!AB65/'County Data'!N65</f>
        <v>0.0970976253298153</v>
      </c>
      <c r="P65" s="77">
        <f>'County Data'!L65/'County Data'!AO65</f>
        <v>28.525280898876403</v>
      </c>
      <c r="Q65" s="62">
        <f>'County Data'!AR65/'County Data'!L65</f>
        <v>0</v>
      </c>
      <c r="R65" s="59">
        <f>'County Data'!L65/'County Data'!AS65</f>
        <v>2.119599248591108</v>
      </c>
      <c r="S65" s="82">
        <f>'County Data'!N65/'County Data'!M65-1</f>
        <v>0.14432367149758463</v>
      </c>
      <c r="T65" s="82">
        <f>'County Data'!AL65/'County Data'!AK65-1</f>
        <v>0.10769230769230775</v>
      </c>
      <c r="U65" s="82">
        <f>'County Data'!AB65/'County Data'!AA65-1</f>
        <v>1.1520467836257309</v>
      </c>
      <c r="V65" s="82">
        <f>'County Data'!Z65/'County Data'!Y65-1</f>
        <v>0.31277533039647576</v>
      </c>
      <c r="W65" s="82">
        <f>'County Data'!AH65/'County Data'!AG65-1</f>
        <v>0.04861111111111116</v>
      </c>
      <c r="X65" s="82">
        <f>'County Data'!AD65/'County Data'!AC65-1</f>
        <v>0.3076923076923077</v>
      </c>
    </row>
    <row r="66" spans="1:24" ht="12.75">
      <c r="A66" s="29">
        <v>27091</v>
      </c>
      <c r="B66" s="31" t="s">
        <v>150</v>
      </c>
      <c r="C66" s="28" t="s">
        <v>77</v>
      </c>
      <c r="D66" s="32">
        <v>0</v>
      </c>
      <c r="E66" s="28">
        <f>'County Data'!G66</f>
        <v>0</v>
      </c>
      <c r="F66" s="58">
        <f>'County Data'!L66/'County Data'!K66-1</f>
        <v>-0.04852928340752383</v>
      </c>
      <c r="G66" s="47">
        <f t="shared" si="0"/>
        <v>211</v>
      </c>
      <c r="H66" s="58">
        <f>('County Data'!P66-'County Data'!O66)/100</f>
        <v>-0.005999999999999997</v>
      </c>
      <c r="I66" s="47">
        <f t="shared" si="1"/>
        <v>159</v>
      </c>
      <c r="J66" s="58">
        <f>'County Data'!R66/'County Data'!Q66-1</f>
        <v>0.5629604248757925</v>
      </c>
      <c r="K66" s="47">
        <f t="shared" si="2"/>
        <v>119</v>
      </c>
      <c r="L66" s="47">
        <f t="shared" si="3"/>
        <v>489</v>
      </c>
      <c r="M66" s="59">
        <f>'County Data'!L66/'County Data'!J66</f>
        <v>30.750352609308887</v>
      </c>
      <c r="N66" s="60">
        <f>'County Data'!AN66/'County Data'!N66</f>
        <v>0.11874604179860672</v>
      </c>
      <c r="O66" s="60">
        <f>'County Data'!AB66/'County Data'!N66</f>
        <v>0.1616529449018366</v>
      </c>
      <c r="P66" s="77">
        <f>'County Data'!L66/'County Data'!AO66</f>
        <v>31.967741935483872</v>
      </c>
      <c r="Q66" s="62">
        <f>'County Data'!AR66/'County Data'!L66</f>
        <v>0.4994495917805706</v>
      </c>
      <c r="R66" s="59">
        <f>'County Data'!L66/'County Data'!AS66</f>
        <v>2.2246938775510205</v>
      </c>
      <c r="S66" s="82">
        <f>'County Data'!N66/'County Data'!M66-1</f>
        <v>0.10982252679669657</v>
      </c>
      <c r="T66" s="82">
        <f>'County Data'!AL66/'County Data'!AK66-1</f>
        <v>0.38698224852070995</v>
      </c>
      <c r="U66" s="82">
        <f>'County Data'!AB66/'County Data'!AA66-1</f>
        <v>-0.19890153001176936</v>
      </c>
      <c r="V66" s="82">
        <f>'County Data'!Z66/'County Data'!Y66-1</f>
        <v>0.2666666666666666</v>
      </c>
      <c r="W66" s="82">
        <f>'County Data'!AH66/'County Data'!AG66-1</f>
        <v>0.13776944704779748</v>
      </c>
      <c r="X66" s="82">
        <f>'County Data'!AD66/'County Data'!AC66-1</f>
        <v>-0.04105090311986859</v>
      </c>
    </row>
    <row r="67" spans="1:24" ht="12.75">
      <c r="A67" s="29">
        <v>27093</v>
      </c>
      <c r="B67" s="31" t="s">
        <v>152</v>
      </c>
      <c r="C67" s="28" t="s">
        <v>77</v>
      </c>
      <c r="D67" s="32">
        <v>0</v>
      </c>
      <c r="E67" s="28">
        <f>'County Data'!G67</f>
        <v>0</v>
      </c>
      <c r="F67" s="58">
        <f>'County Data'!L67/'County Data'!K67-1</f>
        <v>0.08625155905209625</v>
      </c>
      <c r="G67" s="47">
        <f t="shared" si="0"/>
        <v>96</v>
      </c>
      <c r="H67" s="58">
        <f>('County Data'!P67-'County Data'!O67)/100</f>
        <v>-0.001999999999999993</v>
      </c>
      <c r="I67" s="47">
        <f t="shared" si="1"/>
        <v>200</v>
      </c>
      <c r="J67" s="58">
        <f>'County Data'!R67/'County Data'!Q67-1</f>
        <v>0.4283482282357354</v>
      </c>
      <c r="K67" s="47">
        <f t="shared" si="2"/>
        <v>230</v>
      </c>
      <c r="L67" s="47">
        <f t="shared" si="3"/>
        <v>526</v>
      </c>
      <c r="M67" s="59">
        <f>'County Data'!L67/'County Data'!J67</f>
        <v>37.20853804821138</v>
      </c>
      <c r="N67" s="60">
        <f>'County Data'!AN67/'County Data'!N67</f>
        <v>0.15483730072068136</v>
      </c>
      <c r="O67" s="60">
        <f>'County Data'!AB67/'County Data'!N67</f>
        <v>0.1802795370168159</v>
      </c>
      <c r="P67" s="77">
        <f>'County Data'!L67/'County Data'!AO67</f>
        <v>37.49006622516556</v>
      </c>
      <c r="Q67" s="62">
        <f>'County Data'!AR67/'County Data'!L67</f>
        <v>0.2897897897897898</v>
      </c>
      <c r="R67" s="59">
        <f>'County Data'!L67/'County Data'!AS67</f>
        <v>2.3056715202117912</v>
      </c>
      <c r="S67" s="82">
        <f>'County Data'!N67/'County Data'!M67-1</f>
        <v>0.09663513351694397</v>
      </c>
      <c r="T67" s="82">
        <f>'County Data'!AL67/'County Data'!AK67-1</f>
        <v>0.2256063169768754</v>
      </c>
      <c r="U67" s="82">
        <f>'County Data'!AB67/'County Data'!AA67-1</f>
        <v>0.09846972721224212</v>
      </c>
      <c r="V67" s="82">
        <f>'County Data'!Z67/'County Data'!Y67-1</f>
        <v>-0.07252440725244069</v>
      </c>
      <c r="W67" s="82">
        <f>'County Data'!AH67/'County Data'!AG67-1</f>
        <v>0.014993481095175953</v>
      </c>
      <c r="X67" s="82">
        <f>'County Data'!AD67/'County Data'!AC67-1</f>
        <v>0.2873239436619719</v>
      </c>
    </row>
    <row r="68" spans="1:24" ht="12.75">
      <c r="A68" s="29">
        <v>27095</v>
      </c>
      <c r="B68" s="31" t="s">
        <v>153</v>
      </c>
      <c r="C68" s="28" t="s">
        <v>77</v>
      </c>
      <c r="D68" s="32">
        <v>0</v>
      </c>
      <c r="E68" s="28">
        <f>'County Data'!G68</f>
        <v>0</v>
      </c>
      <c r="F68" s="58">
        <f>'County Data'!L68/'County Data'!K68-1</f>
        <v>0.19603642206748795</v>
      </c>
      <c r="G68" s="47">
        <f t="shared" si="0"/>
        <v>33</v>
      </c>
      <c r="H68" s="58">
        <f>('County Data'!P68-'County Data'!O68)/100</f>
        <v>-0.012999999999999998</v>
      </c>
      <c r="I68" s="47">
        <f t="shared" si="1"/>
        <v>112</v>
      </c>
      <c r="J68" s="58">
        <f>'County Data'!R68/'County Data'!Q68-1</f>
        <v>0.48390032199356003</v>
      </c>
      <c r="K68" s="47">
        <f t="shared" si="2"/>
        <v>196</v>
      </c>
      <c r="L68" s="47">
        <f t="shared" si="3"/>
        <v>341</v>
      </c>
      <c r="M68" s="59">
        <f>'County Data'!L68/'County Data'!J68</f>
        <v>38.869257950530034</v>
      </c>
      <c r="N68" s="60">
        <f>'County Data'!AN68/'County Data'!N68</f>
        <v>0.1222331529758977</v>
      </c>
      <c r="O68" s="60">
        <f>'County Data'!AB68/'County Data'!N68</f>
        <v>0.13502213477619282</v>
      </c>
      <c r="P68" s="77">
        <f>'County Data'!L68/'County Data'!AO68</f>
        <v>35.670926517571885</v>
      </c>
      <c r="Q68" s="62">
        <f>'County Data'!AR68/'County Data'!L68</f>
        <v>0</v>
      </c>
      <c r="R68" s="59">
        <f>'County Data'!L68/'County Data'!AS68</f>
        <v>2.1333715486767937</v>
      </c>
      <c r="S68" s="82">
        <f>'County Data'!N68/'County Data'!M68-1</f>
        <v>0.4147529575504523</v>
      </c>
      <c r="T68" s="82">
        <f>'County Data'!AL68/'County Data'!AK68-1</f>
        <v>0.9462191670036393</v>
      </c>
      <c r="U68" s="82">
        <f>'County Data'!AB68/'County Data'!AA68-1</f>
        <v>0.0871287128712872</v>
      </c>
      <c r="V68" s="82">
        <f>'County Data'!Z68/'County Data'!Y68-1</f>
        <v>0.4110671936758894</v>
      </c>
      <c r="W68" s="82">
        <f>'County Data'!AH68/'County Data'!AG68-1</f>
        <v>0.255868544600939</v>
      </c>
      <c r="X68" s="82">
        <f>'County Data'!AD68/'County Data'!AC68-1</f>
        <v>0.11676646706586835</v>
      </c>
    </row>
    <row r="69" spans="1:24" ht="12.75">
      <c r="A69" s="29">
        <v>27097</v>
      </c>
      <c r="B69" s="31" t="s">
        <v>155</v>
      </c>
      <c r="C69" s="28" t="s">
        <v>77</v>
      </c>
      <c r="D69" s="32">
        <v>0</v>
      </c>
      <c r="E69" s="28">
        <f>'County Data'!G69</f>
        <v>0</v>
      </c>
      <c r="F69" s="58">
        <f>'County Data'!L69/'County Data'!K69-1</f>
        <v>0.07120659370355353</v>
      </c>
      <c r="G69" s="47">
        <f t="shared" si="0"/>
        <v>111</v>
      </c>
      <c r="H69" s="58">
        <f>('County Data'!P69-'County Data'!O69)/100</f>
        <v>-0.031999999999999994</v>
      </c>
      <c r="I69" s="47">
        <f t="shared" si="1"/>
        <v>29</v>
      </c>
      <c r="J69" s="58">
        <f>'County Data'!R69/'County Data'!Q69-1</f>
        <v>0.5184479341363013</v>
      </c>
      <c r="K69" s="47">
        <f t="shared" si="2"/>
        <v>163</v>
      </c>
      <c r="L69" s="47">
        <f t="shared" si="3"/>
        <v>303</v>
      </c>
      <c r="M69" s="59">
        <f>'County Data'!L69/'County Data'!J69</f>
        <v>28.199724334178118</v>
      </c>
      <c r="N69" s="60">
        <f>'County Data'!AN69/'County Data'!N69</f>
        <v>0.15336397826995404</v>
      </c>
      <c r="O69" s="60">
        <f>'County Data'!AB69/'County Data'!N69</f>
        <v>0.11359520824627385</v>
      </c>
      <c r="P69" s="77">
        <f>'County Data'!L69/'County Data'!AO69</f>
        <v>37.887694145758665</v>
      </c>
      <c r="Q69" s="62">
        <f>'County Data'!AR69/'County Data'!L69</f>
        <v>0.24340943491422806</v>
      </c>
      <c r="R69" s="59">
        <f>'County Data'!L69/'County Data'!AS69</f>
        <v>2.2863734679163663</v>
      </c>
      <c r="S69" s="82">
        <f>'County Data'!N69/'County Data'!M69-1</f>
        <v>0.27967914438502683</v>
      </c>
      <c r="T69" s="82">
        <f>'County Data'!AL69/'County Data'!AK69-1</f>
        <v>0.3607535321821036</v>
      </c>
      <c r="U69" s="82">
        <f>'County Data'!AB69/'County Data'!AA69-1</f>
        <v>0.028373266078184134</v>
      </c>
      <c r="V69" s="82">
        <f>'County Data'!Z69/'County Data'!Y69-1</f>
        <v>0.3748326639892905</v>
      </c>
      <c r="W69" s="82">
        <f>'County Data'!AH69/'County Data'!AG69-1</f>
        <v>0.36875612144955916</v>
      </c>
      <c r="X69" s="82">
        <f>'County Data'!AD69/'County Data'!AC69-1</f>
        <v>0.267578125</v>
      </c>
    </row>
    <row r="70" spans="1:24" ht="12.75">
      <c r="A70" s="29">
        <v>27099</v>
      </c>
      <c r="B70" s="31" t="s">
        <v>156</v>
      </c>
      <c r="C70" s="28" t="s">
        <v>77</v>
      </c>
      <c r="D70" s="32">
        <v>0</v>
      </c>
      <c r="E70" s="28">
        <f>'County Data'!G70</f>
        <v>0</v>
      </c>
      <c r="F70" s="58">
        <f>'County Data'!L70/'County Data'!K70-1</f>
        <v>0.0325799117293033</v>
      </c>
      <c r="G70" s="47">
        <f aca="true" t="shared" si="4" ref="G70:G133">RANK(F70,$F$6:$F$308)</f>
        <v>141</v>
      </c>
      <c r="H70" s="58">
        <f>('County Data'!P70-'County Data'!O70)/100</f>
        <v>-0.018000000000000002</v>
      </c>
      <c r="I70" s="47">
        <f aca="true" t="shared" si="5" ref="I70:I133">RANK(H70,$H$6:$H$308,1)</f>
        <v>83</v>
      </c>
      <c r="J70" s="58">
        <f>'County Data'!R70/'County Data'!Q70-1</f>
        <v>0.49716500809997677</v>
      </c>
      <c r="K70" s="47">
        <f aca="true" t="shared" si="6" ref="K70:K133">RANK(J70,$J$6:$J$308)</f>
        <v>183</v>
      </c>
      <c r="L70" s="47">
        <f t="shared" si="3"/>
        <v>407</v>
      </c>
      <c r="M70" s="59">
        <f>'County Data'!L70/'County Data'!J70</f>
        <v>54.25351004174104</v>
      </c>
      <c r="N70" s="60">
        <f>'County Data'!AN70/'County Data'!N70</f>
        <v>0.12732919254658384</v>
      </c>
      <c r="O70" s="60">
        <f>'County Data'!AB70/'County Data'!N70</f>
        <v>0.20021037868162692</v>
      </c>
      <c r="P70" s="77">
        <f>'County Data'!L70/'County Data'!AO70</f>
        <v>42.32785087719298</v>
      </c>
      <c r="Q70" s="62">
        <f>'County Data'!AR70/'County Data'!L70</f>
        <v>0.6039426987539829</v>
      </c>
      <c r="R70" s="59">
        <f>'County Data'!L70/'County Data'!AS70</f>
        <v>2.375423050889176</v>
      </c>
      <c r="S70" s="82">
        <f>'County Data'!N70/'County Data'!M70-1</f>
        <v>0.2117018693857733</v>
      </c>
      <c r="T70" s="82">
        <f>'County Data'!AL70/'County Data'!AK70-1</f>
        <v>0.21364676513417935</v>
      </c>
      <c r="U70" s="82">
        <f>'County Data'!AB70/'County Data'!AA70-1</f>
        <v>0.38977746870653696</v>
      </c>
      <c r="V70" s="82">
        <f>'County Data'!Z70/'County Data'!Y70-1</f>
        <v>0.44047619047619047</v>
      </c>
      <c r="W70" s="82">
        <f>'County Data'!AH70/'County Data'!AG70-1</f>
        <v>0.13645927261797408</v>
      </c>
      <c r="X70" s="82">
        <f>'County Data'!AD70/'County Data'!AC70-1</f>
        <v>0.05327868852459017</v>
      </c>
    </row>
    <row r="71" spans="1:24" ht="12.75">
      <c r="A71" s="29">
        <v>27101</v>
      </c>
      <c r="B71" s="31" t="s">
        <v>157</v>
      </c>
      <c r="C71" s="28" t="s">
        <v>77</v>
      </c>
      <c r="D71" s="32">
        <v>0</v>
      </c>
      <c r="E71" s="28">
        <f>'County Data'!G71</f>
        <v>0</v>
      </c>
      <c r="F71" s="58">
        <f>'County Data'!L71/'County Data'!K71-1</f>
        <v>-0.05124223602484468</v>
      </c>
      <c r="G71" s="47">
        <f t="shared" si="4"/>
        <v>215</v>
      </c>
      <c r="H71" s="58">
        <f>('County Data'!P71-'County Data'!O71)/100</f>
        <v>0.0010000000000000052</v>
      </c>
      <c r="I71" s="47">
        <f t="shared" si="5"/>
        <v>231</v>
      </c>
      <c r="J71" s="58">
        <f>'County Data'!R71/'County Data'!Q71-1</f>
        <v>0.5214395099540583</v>
      </c>
      <c r="K71" s="47">
        <f t="shared" si="6"/>
        <v>159</v>
      </c>
      <c r="L71" s="47">
        <f aca="true" t="shared" si="7" ref="L71:L134">K71+I71+G71</f>
        <v>605</v>
      </c>
      <c r="M71" s="59">
        <f>'County Data'!L71/'County Data'!J71</f>
        <v>13.009780402288245</v>
      </c>
      <c r="N71" s="60">
        <f>'County Data'!AN71/'County Data'!N71</f>
        <v>0.1580494976721392</v>
      </c>
      <c r="O71" s="60">
        <f>'County Data'!AB71/'County Data'!N71</f>
        <v>0</v>
      </c>
      <c r="P71" s="77">
        <f>'County Data'!L71/'County Data'!AO71</f>
        <v>31.386986301369863</v>
      </c>
      <c r="Q71" s="62">
        <f>'County Data'!AR71/'County Data'!L71</f>
        <v>0</v>
      </c>
      <c r="R71" s="59">
        <f>'County Data'!L71/'County Data'!AS71</f>
        <v>2.103511590543952</v>
      </c>
      <c r="S71" s="82">
        <f>'County Data'!N71/'County Data'!M71-1</f>
        <v>0.18461538461538463</v>
      </c>
      <c r="T71" s="82">
        <f>'County Data'!AL71/'County Data'!AK71-1</f>
        <v>0.10358974358974349</v>
      </c>
      <c r="U71" s="82">
        <f>'County Data'!AB71/'County Data'!AA71-1</f>
        <v>-1</v>
      </c>
      <c r="V71" s="82">
        <f>'County Data'!Z71/'County Data'!Y71-1</f>
        <v>0.4825174825174825</v>
      </c>
      <c r="W71" s="82">
        <f>'County Data'!AH71/'County Data'!AG71-1</f>
        <v>0.040983606557376984</v>
      </c>
      <c r="X71" s="82">
        <f>'County Data'!AD71/'County Data'!AC71-1</f>
        <v>0.5657894736842106</v>
      </c>
    </row>
    <row r="72" spans="1:24" ht="12.75">
      <c r="A72" s="29">
        <v>27103</v>
      </c>
      <c r="B72" s="31" t="s">
        <v>158</v>
      </c>
      <c r="C72" s="28" t="s">
        <v>77</v>
      </c>
      <c r="D72" s="32">
        <v>0</v>
      </c>
      <c r="E72" s="28">
        <f>'County Data'!G72</f>
        <v>0</v>
      </c>
      <c r="F72" s="58">
        <f>'County Data'!L72/'County Data'!K72-1</f>
        <v>0.0603718478415729</v>
      </c>
      <c r="G72" s="47">
        <f t="shared" si="4"/>
        <v>123</v>
      </c>
      <c r="H72" s="58">
        <f>('County Data'!P72-'County Data'!O72)/100</f>
        <v>-0.018</v>
      </c>
      <c r="I72" s="47">
        <f t="shared" si="5"/>
        <v>84</v>
      </c>
      <c r="J72" s="58">
        <f>'County Data'!R72/'County Data'!Q72-1</f>
        <v>0.6458055117154304</v>
      </c>
      <c r="K72" s="47">
        <f t="shared" si="6"/>
        <v>52</v>
      </c>
      <c r="L72" s="47">
        <f t="shared" si="7"/>
        <v>259</v>
      </c>
      <c r="M72" s="59">
        <f>'County Data'!L72/'County Data'!J72</f>
        <v>65.81844711708526</v>
      </c>
      <c r="N72" s="60">
        <f>'County Data'!AN72/'County Data'!N72</f>
        <v>0.1479133041272769</v>
      </c>
      <c r="O72" s="60">
        <f>'County Data'!AB72/'County Data'!N72</f>
        <v>0.33225732072861425</v>
      </c>
      <c r="P72" s="77">
        <f>'County Data'!L72/'County Data'!AO72</f>
        <v>44.43432835820896</v>
      </c>
      <c r="Q72" s="62">
        <f>'County Data'!AR72/'County Data'!L72</f>
        <v>0.7236908400792718</v>
      </c>
      <c r="R72" s="59">
        <f>'County Data'!L72/'County Data'!AS72</f>
        <v>2.6486654804270464</v>
      </c>
      <c r="S72" s="82">
        <f>'County Data'!N72/'County Data'!M72-1</f>
        <v>0.32397160955506377</v>
      </c>
      <c r="T72" s="82">
        <f>'County Data'!AL72/'County Data'!AK72-1</f>
        <v>0.28325907065563327</v>
      </c>
      <c r="U72" s="82">
        <f>'County Data'!AB72/'County Data'!AA72-1</f>
        <v>0.274657231313578</v>
      </c>
      <c r="V72" s="82">
        <f>'County Data'!Z72/'County Data'!Y72-1</f>
        <v>0.48753462603878117</v>
      </c>
      <c r="W72" s="82">
        <f>'County Data'!AH72/'County Data'!AG72-1</f>
        <v>0.4266759776536313</v>
      </c>
      <c r="X72" s="82">
        <f>'County Data'!AD72/'County Data'!AC72-1</f>
        <v>0.29850746268656714</v>
      </c>
    </row>
    <row r="73" spans="1:24" ht="12.75">
      <c r="A73" s="29">
        <v>27105</v>
      </c>
      <c r="B73" s="31" t="s">
        <v>159</v>
      </c>
      <c r="C73" s="28" t="s">
        <v>77</v>
      </c>
      <c r="D73" s="32">
        <v>0</v>
      </c>
      <c r="E73" s="28">
        <f>'County Data'!G73</f>
        <v>0</v>
      </c>
      <c r="F73" s="58">
        <f>'County Data'!L73/'County Data'!K73-1</f>
        <v>0.036521046870335416</v>
      </c>
      <c r="G73" s="47">
        <f t="shared" si="4"/>
        <v>137</v>
      </c>
      <c r="H73" s="58">
        <f>('County Data'!P73-'County Data'!O73)/100</f>
        <v>-0.0020000000000000018</v>
      </c>
      <c r="I73" s="47">
        <f t="shared" si="5"/>
        <v>191</v>
      </c>
      <c r="J73" s="58">
        <f>'County Data'!R73/'County Data'!Q73-1</f>
        <v>0.3388288800454804</v>
      </c>
      <c r="K73" s="47">
        <f t="shared" si="6"/>
        <v>269</v>
      </c>
      <c r="L73" s="47">
        <f t="shared" si="7"/>
        <v>597</v>
      </c>
      <c r="M73" s="59">
        <f>'County Data'!L73/'County Data'!J73</f>
        <v>29.117338737857292</v>
      </c>
      <c r="N73" s="60">
        <f>'County Data'!AN73/'County Data'!N73</f>
        <v>0.1501060403738905</v>
      </c>
      <c r="O73" s="60">
        <f>'County Data'!AB73/'County Data'!N73</f>
        <v>0.19212944780457153</v>
      </c>
      <c r="P73" s="77">
        <f>'County Data'!L73/'County Data'!AO73</f>
        <v>32.60093896713615</v>
      </c>
      <c r="Q73" s="62">
        <f>'County Data'!AR73/'County Data'!L73</f>
        <v>0.5416186635944701</v>
      </c>
      <c r="R73" s="59">
        <f>'County Data'!L73/'County Data'!AS73</f>
        <v>2.4609568812758416</v>
      </c>
      <c r="S73" s="82">
        <f>'County Data'!N73/'County Data'!M73-1</f>
        <v>0.09250836694413467</v>
      </c>
      <c r="T73" s="82">
        <f>'County Data'!AL73/'County Data'!AK73-1</f>
        <v>0.23291925465838514</v>
      </c>
      <c r="U73" s="82">
        <f>'County Data'!AB73/'County Data'!AA73-1</f>
        <v>0.06025140875596002</v>
      </c>
      <c r="V73" s="82">
        <f>'County Data'!Z73/'County Data'!Y73-1</f>
        <v>0.518041237113402</v>
      </c>
      <c r="W73" s="82">
        <f>'County Data'!AH73/'County Data'!AG73-1</f>
        <v>0.05907172995780585</v>
      </c>
      <c r="X73" s="82">
        <f>'County Data'!AD73/'County Data'!AC73-1</f>
        <v>0.045592705167173175</v>
      </c>
    </row>
    <row r="74" spans="1:24" ht="12.75">
      <c r="A74" s="29">
        <v>27107</v>
      </c>
      <c r="B74" s="31" t="s">
        <v>161</v>
      </c>
      <c r="C74" s="28" t="s">
        <v>77</v>
      </c>
      <c r="D74" s="32">
        <v>0</v>
      </c>
      <c r="E74" s="28">
        <f>'County Data'!G74</f>
        <v>2</v>
      </c>
      <c r="F74" s="58">
        <f>'County Data'!L74/'County Data'!K74-1</f>
        <v>-0.06683385579937307</v>
      </c>
      <c r="G74" s="47">
        <f t="shared" si="4"/>
        <v>234</v>
      </c>
      <c r="H74" s="58">
        <f>('County Data'!P74-'County Data'!O74)/100</f>
        <v>-0.0029999999999999983</v>
      </c>
      <c r="I74" s="47">
        <f t="shared" si="5"/>
        <v>184</v>
      </c>
      <c r="J74" s="58">
        <f>'County Data'!R74/'County Data'!Q74-1</f>
        <v>0.4546795235394214</v>
      </c>
      <c r="K74" s="47">
        <f t="shared" si="6"/>
        <v>224</v>
      </c>
      <c r="L74" s="47">
        <f t="shared" si="7"/>
        <v>642</v>
      </c>
      <c r="M74" s="59">
        <f>'County Data'!L74/'County Data'!J74</f>
        <v>8.492525390847884</v>
      </c>
      <c r="N74" s="60">
        <f>'County Data'!AN74/'County Data'!N74</f>
        <v>0.1996779388083736</v>
      </c>
      <c r="O74" s="60">
        <f>'County Data'!AB74/'County Data'!N74</f>
        <v>0</v>
      </c>
      <c r="P74" s="77">
        <f>'County Data'!L74/'County Data'!AO74</f>
        <v>35.27014218009479</v>
      </c>
      <c r="Q74" s="62">
        <f>'County Data'!AR74/'County Data'!L74</f>
        <v>0</v>
      </c>
      <c r="R74" s="59">
        <f>'County Data'!L74/'County Data'!AS74</f>
        <v>2.1539797395079594</v>
      </c>
      <c r="S74" s="82">
        <f>'County Data'!N74/'County Data'!M74-1</f>
        <v>0.12950163695889416</v>
      </c>
      <c r="T74" s="82">
        <f>'County Data'!AL74/'County Data'!AK74-1</f>
        <v>0.26205997392438074</v>
      </c>
      <c r="U74" s="82">
        <f>'County Data'!AB74/'County Data'!AA74-1</f>
        <v>-1</v>
      </c>
      <c r="V74" s="82">
        <f>'County Data'!Z74/'County Data'!Y74-1</f>
        <v>0.10526315789473695</v>
      </c>
      <c r="W74" s="82">
        <f>'County Data'!AH74/'County Data'!AG74-1</f>
        <v>0.05287356321839076</v>
      </c>
      <c r="X74" s="82">
        <f>'County Data'!AD74/'County Data'!AC74-1</f>
        <v>0.49664429530201337</v>
      </c>
    </row>
    <row r="75" spans="1:24" ht="12.75">
      <c r="A75" s="29">
        <v>27109</v>
      </c>
      <c r="B75" s="31" t="s">
        <v>162</v>
      </c>
      <c r="C75" s="28" t="s">
        <v>77</v>
      </c>
      <c r="D75" s="32">
        <v>1</v>
      </c>
      <c r="E75" s="28">
        <f>'County Data'!G75</f>
        <v>0</v>
      </c>
      <c r="F75" s="58">
        <f>'County Data'!L75/'County Data'!K75-1</f>
        <v>0.16724899032591334</v>
      </c>
      <c r="G75" s="47">
        <f t="shared" si="4"/>
        <v>42</v>
      </c>
      <c r="H75" s="58">
        <f>('County Data'!P75-'County Data'!O75)/100</f>
        <v>-0.0019999999999999974</v>
      </c>
      <c r="I75" s="47">
        <f t="shared" si="5"/>
        <v>196</v>
      </c>
      <c r="J75" s="58">
        <f>'County Data'!R75/'County Data'!Q75-1</f>
        <v>0.5630958530972621</v>
      </c>
      <c r="K75" s="47">
        <f t="shared" si="6"/>
        <v>118</v>
      </c>
      <c r="L75" s="47">
        <f t="shared" si="7"/>
        <v>356</v>
      </c>
      <c r="M75" s="59">
        <f>'County Data'!L75/'County Data'!J75</f>
        <v>190.30534117358815</v>
      </c>
      <c r="N75" s="60">
        <f>'County Data'!AN75/'County Data'!N75</f>
        <v>0.08240511336428556</v>
      </c>
      <c r="O75" s="60">
        <f>'County Data'!AB75/'County Data'!N75</f>
        <v>0.13954529366450835</v>
      </c>
      <c r="P75" s="77">
        <f>'County Data'!L75/'County Data'!AO75</f>
        <v>41.536430481283425</v>
      </c>
      <c r="Q75" s="62">
        <f>'County Data'!AR75/'County Data'!L75</f>
        <v>0.7835399953330061</v>
      </c>
      <c r="R75" s="59">
        <f>'County Data'!L75/'County Data'!AS75</f>
        <v>2.5146088786370444</v>
      </c>
      <c r="S75" s="82">
        <f>'County Data'!N75/'County Data'!M75-1</f>
        <v>0.23595332141065062</v>
      </c>
      <c r="T75" s="82">
        <f>'County Data'!AL75/'County Data'!AK75-1</f>
        <v>0.3208633527266149</v>
      </c>
      <c r="U75" s="82">
        <f>'County Data'!AB75/'County Data'!AA75-1</f>
        <v>0.09455376826978035</v>
      </c>
      <c r="V75" s="82">
        <f>'County Data'!Z75/'County Data'!Y75-1</f>
        <v>0.4659126610116242</v>
      </c>
      <c r="W75" s="82">
        <f>'County Data'!AH75/'County Data'!AG75-1</f>
        <v>0.1806631080369896</v>
      </c>
      <c r="X75" s="82">
        <f>'County Data'!AD75/'County Data'!AC75-1</f>
        <v>0.31055900621118004</v>
      </c>
    </row>
    <row r="76" spans="1:24" ht="12.75">
      <c r="A76" s="29">
        <v>27111</v>
      </c>
      <c r="B76" s="31" t="s">
        <v>163</v>
      </c>
      <c r="C76" s="28" t="s">
        <v>77</v>
      </c>
      <c r="D76" s="32">
        <v>0</v>
      </c>
      <c r="E76" s="28">
        <f>'County Data'!G76</f>
        <v>0</v>
      </c>
      <c r="F76" s="58">
        <f>'County Data'!L76/'County Data'!K76-1</f>
        <v>0.12708522301534098</v>
      </c>
      <c r="G76" s="47">
        <f t="shared" si="4"/>
        <v>62</v>
      </c>
      <c r="H76" s="58">
        <f>('County Data'!P76-'County Data'!O76)/100</f>
        <v>-0.013999999999999995</v>
      </c>
      <c r="I76" s="47">
        <f t="shared" si="5"/>
        <v>108</v>
      </c>
      <c r="J76" s="58">
        <f>'County Data'!R76/'County Data'!Q76-1</f>
        <v>0.4962320773591198</v>
      </c>
      <c r="K76" s="47">
        <f t="shared" si="6"/>
        <v>185</v>
      </c>
      <c r="L76" s="47">
        <f t="shared" si="7"/>
        <v>355</v>
      </c>
      <c r="M76" s="59">
        <f>'County Data'!L76/'County Data'!J76</f>
        <v>28.870514789073866</v>
      </c>
      <c r="N76" s="60">
        <f>'County Data'!AN76/'County Data'!N76</f>
        <v>0.13705912421196115</v>
      </c>
      <c r="O76" s="60">
        <f>'County Data'!AB76/'County Data'!N76</f>
        <v>0.12690407224399386</v>
      </c>
      <c r="P76" s="77">
        <f>'County Data'!L76/'County Data'!AO76</f>
        <v>36.4302103250478</v>
      </c>
      <c r="Q76" s="62">
        <f>'County Data'!AR76/'County Data'!L76</f>
        <v>0.23567592155216152</v>
      </c>
      <c r="R76" s="59">
        <f>'County Data'!L76/'County Data'!AS76</f>
        <v>1.687998346228811</v>
      </c>
      <c r="S76" s="82">
        <f>'County Data'!N76/'County Data'!M76-1</f>
        <v>0.31086393281515234</v>
      </c>
      <c r="T76" s="82">
        <f>'County Data'!AL76/'County Data'!AK76-1</f>
        <v>0.4262665375927719</v>
      </c>
      <c r="U76" s="82">
        <f>'County Data'!AB76/'County Data'!AA76-1</f>
        <v>0.48307447232178413</v>
      </c>
      <c r="V76" s="82">
        <f>'County Data'!Z76/'County Data'!Y76-1</f>
        <v>0.36916548797736914</v>
      </c>
      <c r="W76" s="82">
        <f>'County Data'!AH76/'County Data'!AG76-1</f>
        <v>0.30959334980903175</v>
      </c>
      <c r="X76" s="82">
        <f>'County Data'!AD76/'County Data'!AC76-1</f>
        <v>0.052026618269812364</v>
      </c>
    </row>
    <row r="77" spans="1:24" ht="12.75">
      <c r="A77" s="29">
        <v>27113</v>
      </c>
      <c r="B77" s="31" t="s">
        <v>165</v>
      </c>
      <c r="C77" s="28" t="s">
        <v>77</v>
      </c>
      <c r="D77" s="32">
        <v>0</v>
      </c>
      <c r="E77" s="28">
        <f>'County Data'!G77</f>
        <v>0</v>
      </c>
      <c r="F77" s="58">
        <f>'County Data'!L77/'County Data'!K77-1</f>
        <v>0.020892830302119414</v>
      </c>
      <c r="G77" s="47">
        <f t="shared" si="4"/>
        <v>151</v>
      </c>
      <c r="H77" s="58">
        <f>('County Data'!P77-'County Data'!O77)/100</f>
        <v>-0.027000000000000003</v>
      </c>
      <c r="I77" s="47">
        <f t="shared" si="5"/>
        <v>35</v>
      </c>
      <c r="J77" s="58">
        <f>'County Data'!R77/'County Data'!Q77-1</f>
        <v>0.7157091505328876</v>
      </c>
      <c r="K77" s="47">
        <f t="shared" si="6"/>
        <v>28</v>
      </c>
      <c r="L77" s="47">
        <f t="shared" si="7"/>
        <v>214</v>
      </c>
      <c r="M77" s="59">
        <f>'County Data'!L77/'County Data'!J77</f>
        <v>22.03191903464383</v>
      </c>
      <c r="N77" s="60">
        <f>'County Data'!AN77/'County Data'!N77</f>
        <v>0.1442317329858675</v>
      </c>
      <c r="O77" s="60">
        <f>'County Data'!AB77/'County Data'!N77</f>
        <v>0.18221910393905985</v>
      </c>
      <c r="P77" s="77">
        <f>'County Data'!L77/'County Data'!AO77</f>
        <v>41.2887537993921</v>
      </c>
      <c r="Q77" s="62">
        <f>'County Data'!AR77/'County Data'!L77</f>
        <v>0.6191107184923439</v>
      </c>
      <c r="R77" s="59">
        <f>'County Data'!L77/'County Data'!AS77</f>
        <v>2.2516161113873694</v>
      </c>
      <c r="S77" s="82">
        <f>'County Data'!N77/'County Data'!M77-1</f>
        <v>0.3157061848872478</v>
      </c>
      <c r="T77" s="82">
        <f>'County Data'!AL77/'County Data'!AK77-1</f>
        <v>0.2640117994100295</v>
      </c>
      <c r="U77" s="82">
        <f>'County Data'!AB77/'County Data'!AA77-1</f>
        <v>0.758220502901354</v>
      </c>
      <c r="V77" s="82">
        <f>'County Data'!Z77/'County Data'!Y77-1</f>
        <v>0.2761506276150627</v>
      </c>
      <c r="W77" s="82">
        <f>'County Data'!AH77/'County Data'!AG77-1</f>
        <v>0.053003533568904526</v>
      </c>
      <c r="X77" s="82">
        <f>'County Data'!AD77/'County Data'!AC77-1</f>
        <v>0.3398328690807799</v>
      </c>
    </row>
    <row r="78" spans="1:24" ht="12.75">
      <c r="A78" s="29">
        <v>27115</v>
      </c>
      <c r="B78" s="31" t="s">
        <v>167</v>
      </c>
      <c r="C78" s="28" t="s">
        <v>77</v>
      </c>
      <c r="D78" s="32">
        <v>0</v>
      </c>
      <c r="E78" s="28">
        <f>'County Data'!G78</f>
        <v>0</v>
      </c>
      <c r="F78" s="58">
        <f>'County Data'!L78/'County Data'!K78-1</f>
        <v>0.2476486079759217</v>
      </c>
      <c r="G78" s="47">
        <f t="shared" si="4"/>
        <v>20</v>
      </c>
      <c r="H78" s="58">
        <f>('County Data'!P78-'County Data'!O78)/100</f>
        <v>-0.037000000000000005</v>
      </c>
      <c r="I78" s="47">
        <f t="shared" si="5"/>
        <v>20</v>
      </c>
      <c r="J78" s="58">
        <f>'County Data'!R78/'County Data'!Q78-1</f>
        <v>0.48522807846844707</v>
      </c>
      <c r="K78" s="47">
        <f t="shared" si="6"/>
        <v>195</v>
      </c>
      <c r="L78" s="47">
        <f t="shared" si="7"/>
        <v>235</v>
      </c>
      <c r="M78" s="59">
        <f>'County Data'!L78/'County Data'!J78</f>
        <v>18.800136058278294</v>
      </c>
      <c r="N78" s="60">
        <f>'County Data'!AN78/'County Data'!N78</f>
        <v>0.16826527815839956</v>
      </c>
      <c r="O78" s="60">
        <f>'County Data'!AB78/'County Data'!N78</f>
        <v>0.05407874303462136</v>
      </c>
      <c r="P78" s="77">
        <f>'County Data'!L78/'County Data'!AO78</f>
        <v>41.259720062208395</v>
      </c>
      <c r="Q78" s="62">
        <f>'County Data'!AR78/'County Data'!L78</f>
        <v>0</v>
      </c>
      <c r="R78" s="59">
        <f>'County Data'!L78/'County Data'!AS78</f>
        <v>1.728001042141601</v>
      </c>
      <c r="S78" s="82">
        <f>'County Data'!N78/'County Data'!M78-1</f>
        <v>0.5310489510489511</v>
      </c>
      <c r="T78" s="82">
        <f>'County Data'!AL78/'County Data'!AK78-1</f>
        <v>1.6222760290556901</v>
      </c>
      <c r="U78" s="82">
        <f>'County Data'!AB78/'County Data'!AA78-1</f>
        <v>0.27311827956989254</v>
      </c>
      <c r="V78" s="82">
        <f>'County Data'!Z78/'County Data'!Y78-1</f>
        <v>0.8036951501154734</v>
      </c>
      <c r="W78" s="82">
        <f>'County Data'!AH78/'County Data'!AG78-1</f>
        <v>0.17279821627647718</v>
      </c>
      <c r="X78" s="82">
        <f>'County Data'!AD78/'County Data'!AC78-1</f>
        <v>0.284431137724551</v>
      </c>
    </row>
    <row r="79" spans="1:24" ht="12.75">
      <c r="A79" s="29">
        <v>27117</v>
      </c>
      <c r="B79" s="31" t="s">
        <v>169</v>
      </c>
      <c r="C79" s="28" t="s">
        <v>77</v>
      </c>
      <c r="D79" s="32">
        <v>0</v>
      </c>
      <c r="E79" s="28">
        <f>'County Data'!G79</f>
        <v>0</v>
      </c>
      <c r="F79" s="58">
        <f>'County Data'!L79/'County Data'!K79-1</f>
        <v>-0.056810599561528896</v>
      </c>
      <c r="G79" s="47">
        <f t="shared" si="4"/>
        <v>224</v>
      </c>
      <c r="H79" s="58">
        <f>('County Data'!P79-'County Data'!O79)/100</f>
        <v>-0.026000000000000002</v>
      </c>
      <c r="I79" s="47">
        <f t="shared" si="5"/>
        <v>41</v>
      </c>
      <c r="J79" s="58">
        <f>'County Data'!R79/'County Data'!Q79-1</f>
        <v>0.6495953297067798</v>
      </c>
      <c r="K79" s="47">
        <f t="shared" si="6"/>
        <v>47</v>
      </c>
      <c r="L79" s="47">
        <f t="shared" si="7"/>
        <v>312</v>
      </c>
      <c r="M79" s="59">
        <f>'County Data'!L79/'County Data'!J79</f>
        <v>21.23800734047348</v>
      </c>
      <c r="N79" s="60">
        <f>'County Data'!AN79/'County Data'!N79</f>
        <v>0.15956171888375278</v>
      </c>
      <c r="O79" s="60">
        <f>'County Data'!AB79/'County Data'!N79</f>
        <v>0.14192775209724362</v>
      </c>
      <c r="P79" s="77">
        <f>'County Data'!L79/'County Data'!AO79</f>
        <v>33.09364548494983</v>
      </c>
      <c r="Q79" s="62">
        <f>'County Data'!AR79/'County Data'!L79</f>
        <v>0</v>
      </c>
      <c r="R79" s="59">
        <f>'County Data'!L79/'County Data'!AS79</f>
        <v>2.231619305367614</v>
      </c>
      <c r="S79" s="82">
        <f>'County Data'!N79/'County Data'!M79-1</f>
        <v>0.28430079155672816</v>
      </c>
      <c r="T79" s="82">
        <f>'County Data'!AL79/'County Data'!AK79-1</f>
        <v>0.21612046058458811</v>
      </c>
      <c r="U79" s="82">
        <f>'County Data'!AB79/'County Data'!AA79-1</f>
        <v>0.4543859649122808</v>
      </c>
      <c r="V79" s="82">
        <f>'County Data'!Z79/'County Data'!Y79-1</f>
        <v>1.0149253731343282</v>
      </c>
      <c r="W79" s="82">
        <f>'County Data'!AH79/'County Data'!AG79-1</f>
        <v>0.11351909184726527</v>
      </c>
      <c r="X79" s="82">
        <f>'County Data'!AD79/'County Data'!AC79-1</f>
        <v>0.5136612021857923</v>
      </c>
    </row>
    <row r="80" spans="1:24" ht="12.75">
      <c r="A80" s="29">
        <v>27119</v>
      </c>
      <c r="B80" s="31" t="s">
        <v>170</v>
      </c>
      <c r="C80" s="28" t="s">
        <v>77</v>
      </c>
      <c r="D80" s="32">
        <v>0</v>
      </c>
      <c r="E80" s="28">
        <f>'County Data'!G80</f>
        <v>0</v>
      </c>
      <c r="F80" s="58">
        <f>'County Data'!L80/'County Data'!K80-1</f>
        <v>-0.03474059942150287</v>
      </c>
      <c r="G80" s="47">
        <f t="shared" si="4"/>
        <v>202</v>
      </c>
      <c r="H80" s="58">
        <f>('County Data'!P80-'County Data'!O80)/100</f>
        <v>-0.025</v>
      </c>
      <c r="I80" s="47">
        <f t="shared" si="5"/>
        <v>45</v>
      </c>
      <c r="J80" s="58">
        <f>'County Data'!R80/'County Data'!Q80-1</f>
        <v>0.5420189274447949</v>
      </c>
      <c r="K80" s="47">
        <f t="shared" si="6"/>
        <v>138</v>
      </c>
      <c r="L80" s="47">
        <f t="shared" si="7"/>
        <v>385</v>
      </c>
      <c r="M80" s="59">
        <f>'County Data'!L80/'County Data'!J80</f>
        <v>15.919390608427346</v>
      </c>
      <c r="N80" s="60">
        <f>'County Data'!AN80/'County Data'!N80</f>
        <v>0.18414179104477613</v>
      </c>
      <c r="O80" s="60">
        <f>'County Data'!AB80/'County Data'!N80</f>
        <v>0.11691542288557213</v>
      </c>
      <c r="P80" s="77">
        <f>'County Data'!L80/'County Data'!AO80</f>
        <v>37.74849578820698</v>
      </c>
      <c r="Q80" s="62">
        <f>'County Data'!AR80/'County Data'!L80</f>
        <v>0.5002709681532723</v>
      </c>
      <c r="R80" s="59">
        <f>'County Data'!L80/'County Data'!AS80</f>
        <v>2.239363221016562</v>
      </c>
      <c r="S80" s="82">
        <f>'County Data'!N80/'County Data'!M80-1</f>
        <v>0.1392136025504782</v>
      </c>
      <c r="T80" s="82">
        <f>'County Data'!AL80/'County Data'!AK80-1</f>
        <v>0.061514545858316616</v>
      </c>
      <c r="U80" s="82">
        <f>'County Data'!AB80/'County Data'!AA80-1</f>
        <v>0.6054654141759179</v>
      </c>
      <c r="V80" s="82">
        <f>'County Data'!Z80/'County Data'!Y80-1</f>
        <v>0.33165829145728654</v>
      </c>
      <c r="W80" s="82">
        <f>'County Data'!AH80/'County Data'!AG80-1</f>
        <v>0.13974517057131108</v>
      </c>
      <c r="X80" s="82">
        <f>'County Data'!AD80/'County Data'!AC80-1</f>
        <v>0.44787644787644787</v>
      </c>
    </row>
    <row r="81" spans="1:24" ht="12.75">
      <c r="A81" s="29">
        <v>27121</v>
      </c>
      <c r="B81" s="31" t="s">
        <v>171</v>
      </c>
      <c r="C81" s="28" t="s">
        <v>77</v>
      </c>
      <c r="D81" s="32">
        <v>0</v>
      </c>
      <c r="E81" s="28">
        <f>'County Data'!G81</f>
        <v>0</v>
      </c>
      <c r="F81" s="58">
        <f>'County Data'!L81/'County Data'!K81-1</f>
        <v>0.045695672405770216</v>
      </c>
      <c r="G81" s="47">
        <f t="shared" si="4"/>
        <v>128</v>
      </c>
      <c r="H81" s="58">
        <f>('County Data'!P81-'County Data'!O81)/100</f>
        <v>-0.024000000000000004</v>
      </c>
      <c r="I81" s="47">
        <f t="shared" si="5"/>
        <v>48</v>
      </c>
      <c r="J81" s="58">
        <f>'County Data'!R81/'County Data'!Q81-1</f>
        <v>0.6430399545002132</v>
      </c>
      <c r="K81" s="47">
        <f t="shared" si="6"/>
        <v>55</v>
      </c>
      <c r="L81" s="47">
        <f t="shared" si="7"/>
        <v>231</v>
      </c>
      <c r="M81" s="59">
        <f>'County Data'!L81/'County Data'!J81</f>
        <v>16.76539488801683</v>
      </c>
      <c r="N81" s="60">
        <f>'County Data'!AN81/'County Data'!N81</f>
        <v>0.1556173084557364</v>
      </c>
      <c r="O81" s="60">
        <f>'County Data'!AB81/'County Data'!N81</f>
        <v>0.11353711790393013</v>
      </c>
      <c r="P81" s="77">
        <f>'County Data'!L81/'County Data'!AO81</f>
        <v>36.59934853420195</v>
      </c>
      <c r="Q81" s="62">
        <f>'County Data'!AR81/'County Data'!L81</f>
        <v>0</v>
      </c>
      <c r="R81" s="59">
        <f>'County Data'!L81/'County Data'!AS81</f>
        <v>1.928264973399691</v>
      </c>
      <c r="S81" s="82">
        <f>'County Data'!N81/'County Data'!M81-1</f>
        <v>0.3226568653189814</v>
      </c>
      <c r="T81" s="82">
        <f>'County Data'!AL81/'County Data'!AK81-1</f>
        <v>0.28806983511154227</v>
      </c>
      <c r="U81" s="82">
        <f>'County Data'!AB81/'County Data'!AA81-1</f>
        <v>0.6579710144927535</v>
      </c>
      <c r="V81" s="82">
        <f>'County Data'!Z81/'County Data'!Y81-1</f>
        <v>0.32478632478632474</v>
      </c>
      <c r="W81" s="82">
        <f>'County Data'!AH81/'County Data'!AG81-1</f>
        <v>0.170894526034713</v>
      </c>
      <c r="X81" s="82">
        <f>'County Data'!AD81/'County Data'!AC81-1</f>
        <v>0.4269662921348314</v>
      </c>
    </row>
    <row r="82" spans="1:24" ht="12.75">
      <c r="A82" s="29">
        <v>27123</v>
      </c>
      <c r="B82" s="31" t="s">
        <v>172</v>
      </c>
      <c r="C82" s="28" t="s">
        <v>77</v>
      </c>
      <c r="D82" s="32">
        <v>1</v>
      </c>
      <c r="E82" s="28">
        <f>'County Data'!G82</f>
        <v>0</v>
      </c>
      <c r="F82" s="58">
        <f>'County Data'!L82/'County Data'!K82-1</f>
        <v>0.05202103897975352</v>
      </c>
      <c r="G82" s="47">
        <f t="shared" si="4"/>
        <v>126</v>
      </c>
      <c r="H82" s="58">
        <f>('County Data'!P82-'County Data'!O82)/100</f>
        <v>-0.011999999999999997</v>
      </c>
      <c r="I82" s="47">
        <f t="shared" si="5"/>
        <v>124</v>
      </c>
      <c r="J82" s="58">
        <f>'County Data'!R82/'County Data'!Q82-1</f>
        <v>0.5458606978510476</v>
      </c>
      <c r="K82" s="47">
        <f t="shared" si="6"/>
        <v>135</v>
      </c>
      <c r="L82" s="47">
        <f t="shared" si="7"/>
        <v>385</v>
      </c>
      <c r="M82" s="59">
        <f>'County Data'!L82/'County Data'!J82</f>
        <v>3279.649595687332</v>
      </c>
      <c r="N82" s="60">
        <f>'County Data'!AN82/'County Data'!N82</f>
        <v>0.14485769461010353</v>
      </c>
      <c r="O82" s="60">
        <f>'County Data'!AB82/'County Data'!N82</f>
        <v>0.14947889401798886</v>
      </c>
      <c r="P82" s="77">
        <f>'County Data'!L82/'County Data'!AO82</f>
        <v>37.29910225530983</v>
      </c>
      <c r="Q82" s="62">
        <f>'County Data'!AR82/'County Data'!L82</f>
        <v>0.9821558210298708</v>
      </c>
      <c r="R82" s="59">
        <f>'County Data'!L82/'County Data'!AS82</f>
        <v>2.4753691002092535</v>
      </c>
      <c r="S82" s="82">
        <f>'County Data'!N82/'County Data'!M82-1</f>
        <v>0.12079715454343831</v>
      </c>
      <c r="T82" s="82">
        <f>'County Data'!AL82/'County Data'!AK82-1</f>
        <v>0.30182326349158717</v>
      </c>
      <c r="U82" s="82">
        <f>'County Data'!AB82/'County Data'!AA82-1</f>
        <v>-0.19218430634703632</v>
      </c>
      <c r="V82" s="82">
        <f>'County Data'!Z82/'County Data'!Y82-1</f>
        <v>0.26623789105923445</v>
      </c>
      <c r="W82" s="82">
        <f>'County Data'!AH82/'County Data'!AG82-1</f>
        <v>0.0687969992606352</v>
      </c>
      <c r="X82" s="82">
        <f>'County Data'!AD82/'County Data'!AC82-1</f>
        <v>0.05255077116337503</v>
      </c>
    </row>
    <row r="83" spans="1:24" ht="12.75">
      <c r="A83" s="29">
        <v>27125</v>
      </c>
      <c r="B83" s="31" t="s">
        <v>174</v>
      </c>
      <c r="C83" s="28" t="s">
        <v>77</v>
      </c>
      <c r="D83" s="32">
        <v>0</v>
      </c>
      <c r="E83" s="28">
        <f>'County Data'!G83</f>
        <v>0</v>
      </c>
      <c r="F83" s="58">
        <f>'County Data'!L83/'County Data'!K83-1</f>
        <v>-0.04994475138121546</v>
      </c>
      <c r="G83" s="47">
        <f t="shared" si="4"/>
        <v>212</v>
      </c>
      <c r="H83" s="58">
        <f>('County Data'!P83-'County Data'!O83)/100</f>
        <v>-0.041999999999999996</v>
      </c>
      <c r="I83" s="47">
        <f t="shared" si="5"/>
        <v>13</v>
      </c>
      <c r="J83" s="58">
        <f>'County Data'!R83/'County Data'!Q83-1</f>
        <v>0.6384830587503885</v>
      </c>
      <c r="K83" s="47">
        <f t="shared" si="6"/>
        <v>61</v>
      </c>
      <c r="L83" s="47">
        <f t="shared" si="7"/>
        <v>286</v>
      </c>
      <c r="M83" s="59">
        <f>'County Data'!L83/'County Data'!J83</f>
        <v>9.941263527888262</v>
      </c>
      <c r="N83" s="60">
        <f>'County Data'!AN83/'County Data'!N83</f>
        <v>0.18600478468899523</v>
      </c>
      <c r="O83" s="60">
        <f>'County Data'!AB83/'County Data'!N83</f>
        <v>0.09210526315789473</v>
      </c>
      <c r="P83" s="77">
        <f>'County Data'!L83/'County Data'!AO83</f>
        <v>40.177570093457945</v>
      </c>
      <c r="Q83" s="62">
        <f>'County Data'!AR83/'County Data'!L83</f>
        <v>0</v>
      </c>
      <c r="R83" s="59">
        <f>'County Data'!L83/'County Data'!AS83</f>
        <v>2.283058948486458</v>
      </c>
      <c r="S83" s="82">
        <f>'County Data'!N83/'County Data'!M83-1</f>
        <v>0.10000000000000009</v>
      </c>
      <c r="T83" s="82">
        <f>'County Data'!AL83/'County Data'!AK83-1</f>
        <v>0.2142857142857142</v>
      </c>
      <c r="U83" s="82">
        <f>'County Data'!AB83/'County Data'!AA83-1</f>
        <v>0.7303370786516854</v>
      </c>
      <c r="V83" s="82">
        <f>'County Data'!Z83/'County Data'!Y83-1</f>
        <v>0.303921568627451</v>
      </c>
      <c r="W83" s="82">
        <f>'County Data'!AH83/'County Data'!AG83-1</f>
        <v>-0.07432432432432434</v>
      </c>
      <c r="X83" s="82">
        <f>'County Data'!AD83/'County Data'!AC83-1</f>
        <v>0.36274509803921573</v>
      </c>
    </row>
    <row r="84" spans="1:24" ht="12.75">
      <c r="A84" s="29">
        <v>27127</v>
      </c>
      <c r="B84" s="31" t="s">
        <v>176</v>
      </c>
      <c r="C84" s="28" t="s">
        <v>77</v>
      </c>
      <c r="D84" s="32">
        <v>0</v>
      </c>
      <c r="E84" s="28">
        <f>'County Data'!G84</f>
        <v>0</v>
      </c>
      <c r="F84" s="58">
        <f>'County Data'!L84/'County Data'!K84-1</f>
        <v>-0.02544337544917119</v>
      </c>
      <c r="G84" s="47">
        <f t="shared" si="4"/>
        <v>197</v>
      </c>
      <c r="H84" s="58">
        <f>('County Data'!P84-'County Data'!O84)/100</f>
        <v>0.0019999999999999974</v>
      </c>
      <c r="I84" s="47">
        <f t="shared" si="5"/>
        <v>233</v>
      </c>
      <c r="J84" s="58">
        <f>'County Data'!R84/'County Data'!Q84-1</f>
        <v>0.5479611888970768</v>
      </c>
      <c r="K84" s="47">
        <f t="shared" si="6"/>
        <v>132</v>
      </c>
      <c r="L84" s="47">
        <f t="shared" si="7"/>
        <v>562</v>
      </c>
      <c r="M84" s="59">
        <f>'County Data'!L84/'County Data'!J84</f>
        <v>19.110777728528078</v>
      </c>
      <c r="N84" s="60">
        <f>'County Data'!AN84/'County Data'!N84</f>
        <v>0.15184243964421856</v>
      </c>
      <c r="O84" s="60">
        <f>'County Data'!AB84/'County Data'!N84</f>
        <v>0.14030072003388394</v>
      </c>
      <c r="P84" s="77">
        <f>'County Data'!L84/'County Data'!AO84</f>
        <v>26.69047619047619</v>
      </c>
      <c r="Q84" s="62">
        <f>'County Data'!AR84/'County Data'!L84</f>
        <v>0.3246506095747844</v>
      </c>
      <c r="R84" s="59">
        <f>'County Data'!L84/'County Data'!AS84</f>
        <v>2.3257261410788383</v>
      </c>
      <c r="S84" s="82">
        <f>'County Data'!N84/'County Data'!M84-1</f>
        <v>0.28315217391304337</v>
      </c>
      <c r="T84" s="82">
        <f>'County Data'!AL84/'County Data'!AK84-1</f>
        <v>0.4841269841269842</v>
      </c>
      <c r="U84" s="82">
        <f>'County Data'!AB84/'County Data'!AA84-1</f>
        <v>0.2901655306718598</v>
      </c>
      <c r="V84" s="82">
        <f>'County Data'!Z84/'County Data'!Y84-1</f>
        <v>0.5289473684210526</v>
      </c>
      <c r="W84" s="82">
        <f>'County Data'!AH84/'County Data'!AG84-1</f>
        <v>0.26303317535545023</v>
      </c>
      <c r="X84" s="82">
        <f>'County Data'!AD84/'County Data'!AC84-1</f>
        <v>0.27450980392156854</v>
      </c>
    </row>
    <row r="85" spans="1:24" ht="12.75">
      <c r="A85" s="29">
        <v>27129</v>
      </c>
      <c r="B85" s="31" t="s">
        <v>178</v>
      </c>
      <c r="C85" s="28" t="s">
        <v>77</v>
      </c>
      <c r="D85" s="32">
        <v>0</v>
      </c>
      <c r="E85" s="28">
        <f>'County Data'!G85</f>
        <v>0</v>
      </c>
      <c r="F85" s="58">
        <f>'County Data'!L85/'County Data'!K85-1</f>
        <v>-0.029366830758784546</v>
      </c>
      <c r="G85" s="47">
        <f t="shared" si="4"/>
        <v>198</v>
      </c>
      <c r="H85" s="58">
        <f>('County Data'!P85-'County Data'!O85)/100</f>
        <v>-0.012000000000000002</v>
      </c>
      <c r="I85" s="47">
        <f t="shared" si="5"/>
        <v>121</v>
      </c>
      <c r="J85" s="58">
        <f>'County Data'!R85/'County Data'!Q85-1</f>
        <v>0.46508012437215984</v>
      </c>
      <c r="K85" s="47">
        <f t="shared" si="6"/>
        <v>211</v>
      </c>
      <c r="L85" s="47">
        <f t="shared" si="7"/>
        <v>530</v>
      </c>
      <c r="M85" s="59">
        <f>'County Data'!L85/'County Data'!J85</f>
        <v>17.451193830940923</v>
      </c>
      <c r="N85" s="60">
        <f>'County Data'!AN85/'County Data'!N85</f>
        <v>0.15789473684210525</v>
      </c>
      <c r="O85" s="60">
        <f>'County Data'!AB85/'County Data'!N85</f>
        <v>0.15215533032116255</v>
      </c>
      <c r="P85" s="77">
        <f>'County Data'!L85/'County Data'!AO85</f>
        <v>26.678071539657854</v>
      </c>
      <c r="Q85" s="62">
        <f>'County Data'!AR85/'County Data'!L85</f>
        <v>0</v>
      </c>
      <c r="R85" s="59">
        <f>'County Data'!L85/'County Data'!AS85</f>
        <v>2.314042897612303</v>
      </c>
      <c r="S85" s="82">
        <f>'County Data'!N85/'County Data'!M85-1</f>
        <v>0.1592582106455267</v>
      </c>
      <c r="T85" s="82">
        <f>'County Data'!AL85/'County Data'!AK85-1</f>
        <v>0.1875</v>
      </c>
      <c r="U85" s="82">
        <f>'County Data'!AB85/'County Data'!AA85-1</f>
        <v>0.3397849462365592</v>
      </c>
      <c r="V85" s="82">
        <f>'County Data'!Z85/'County Data'!Y85-1</f>
        <v>0.13926940639269403</v>
      </c>
      <c r="W85" s="82">
        <f>'County Data'!AH85/'County Data'!AG85-1</f>
        <v>0.04017467248908302</v>
      </c>
      <c r="X85" s="82">
        <f>'County Data'!AD85/'County Data'!AC85-1</f>
        <v>0.3575129533678756</v>
      </c>
    </row>
    <row r="86" spans="1:24" ht="12.75">
      <c r="A86" s="29">
        <v>27131</v>
      </c>
      <c r="B86" s="31" t="s">
        <v>180</v>
      </c>
      <c r="C86" s="28" t="s">
        <v>77</v>
      </c>
      <c r="D86" s="32">
        <v>0</v>
      </c>
      <c r="E86" s="28">
        <f>'County Data'!G86</f>
        <v>0</v>
      </c>
      <c r="F86" s="58">
        <f>'County Data'!L86/'County Data'!K86-1</f>
        <v>0.1521257345017588</v>
      </c>
      <c r="G86" s="47">
        <f t="shared" si="4"/>
        <v>48</v>
      </c>
      <c r="H86" s="58">
        <f>('County Data'!P86-'County Data'!O86)/100</f>
        <v>-0.010999999999999996</v>
      </c>
      <c r="I86" s="47">
        <f t="shared" si="5"/>
        <v>132</v>
      </c>
      <c r="J86" s="58">
        <f>'County Data'!R86/'County Data'!Q86-1</f>
        <v>0.4591912217975589</v>
      </c>
      <c r="K86" s="47">
        <f t="shared" si="6"/>
        <v>220</v>
      </c>
      <c r="L86" s="47">
        <f t="shared" si="7"/>
        <v>400</v>
      </c>
      <c r="M86" s="59">
        <f>'County Data'!L86/'County Data'!J86</f>
        <v>113.88118493508581</v>
      </c>
      <c r="N86" s="60">
        <f>'County Data'!AN86/'County Data'!N86</f>
        <v>0.1380416781672647</v>
      </c>
      <c r="O86" s="60">
        <f>'County Data'!AB86/'County Data'!N86</f>
        <v>0.18317002484129175</v>
      </c>
      <c r="P86" s="77">
        <f>'County Data'!L86/'County Data'!AO86</f>
        <v>40.01765536723164</v>
      </c>
      <c r="Q86" s="62">
        <f>'County Data'!AR86/'County Data'!L86</f>
        <v>0.6601605929586164</v>
      </c>
      <c r="R86" s="59">
        <f>'County Data'!L86/'County Data'!AS86</f>
        <v>2.8246348636658194</v>
      </c>
      <c r="S86" s="82">
        <f>'County Data'!N86/'County Data'!M86-1</f>
        <v>0.158294369180354</v>
      </c>
      <c r="T86" s="82">
        <f>'County Data'!AL86/'County Data'!AK86-1</f>
        <v>0.1099891813919942</v>
      </c>
      <c r="U86" s="82">
        <f>'County Data'!AB86/'County Data'!AA86-1</f>
        <v>0.36372977138453644</v>
      </c>
      <c r="V86" s="82">
        <f>'County Data'!Z86/'County Data'!Y86-1</f>
        <v>0.518092105263158</v>
      </c>
      <c r="W86" s="82">
        <f>'County Data'!AH86/'County Data'!AG86-1</f>
        <v>0.16221284575714945</v>
      </c>
      <c r="X86" s="82">
        <f>'County Data'!AD86/'County Data'!AC86-1</f>
        <v>0.11267605633802824</v>
      </c>
    </row>
    <row r="87" spans="1:24" ht="12.75">
      <c r="A87" s="29">
        <v>27133</v>
      </c>
      <c r="B87" s="31" t="s">
        <v>181</v>
      </c>
      <c r="C87" s="28" t="s">
        <v>77</v>
      </c>
      <c r="D87" s="32">
        <v>0</v>
      </c>
      <c r="E87" s="28">
        <f>'County Data'!G87</f>
        <v>0</v>
      </c>
      <c r="F87" s="58">
        <f>'County Data'!L87/'County Data'!K87-1</f>
        <v>-0.008668162349581898</v>
      </c>
      <c r="G87" s="47">
        <f t="shared" si="4"/>
        <v>183</v>
      </c>
      <c r="H87" s="58">
        <f>('County Data'!P87-'County Data'!O87)/100</f>
        <v>0.0029999999999999983</v>
      </c>
      <c r="I87" s="47">
        <f t="shared" si="5"/>
        <v>242</v>
      </c>
      <c r="J87" s="58">
        <f>'County Data'!R87/'County Data'!Q87-1</f>
        <v>0.4391837670526195</v>
      </c>
      <c r="K87" s="47">
        <f t="shared" si="6"/>
        <v>225</v>
      </c>
      <c r="L87" s="47">
        <f t="shared" si="7"/>
        <v>650</v>
      </c>
      <c r="M87" s="59">
        <f>'County Data'!L87/'County Data'!J87</f>
        <v>20.14172347346829</v>
      </c>
      <c r="N87" s="60">
        <f>'County Data'!AN87/'County Data'!N87</f>
        <v>0.2032736120327361</v>
      </c>
      <c r="O87" s="60">
        <f>'County Data'!AB87/'County Data'!N87</f>
        <v>0.07631055076310551</v>
      </c>
      <c r="P87" s="77">
        <f>'County Data'!L87/'County Data'!AO87</f>
        <v>38.12156862745098</v>
      </c>
      <c r="Q87" s="62">
        <f>'County Data'!AR87/'County Data'!L87</f>
        <v>0</v>
      </c>
      <c r="R87" s="59">
        <f>'County Data'!L87/'County Data'!AS87</f>
        <v>2.3497703649987915</v>
      </c>
      <c r="S87" s="82">
        <f>'County Data'!N87/'County Data'!M87-1</f>
        <v>0.11053795136330136</v>
      </c>
      <c r="T87" s="82">
        <f>'County Data'!AL87/'County Data'!AK87-1</f>
        <v>0.2799586776859504</v>
      </c>
      <c r="U87" s="82">
        <f>'County Data'!AB87/'County Data'!AA87-1</f>
        <v>-0.17266187050359716</v>
      </c>
      <c r="V87" s="82">
        <f>'County Data'!Z87/'County Data'!Y87-1</f>
        <v>0.5333333333333334</v>
      </c>
      <c r="W87" s="82">
        <f>'County Data'!AH87/'County Data'!AG87-1</f>
        <v>-0.014067995310668269</v>
      </c>
      <c r="X87" s="82">
        <f>'County Data'!AD87/'County Data'!AC87-1</f>
        <v>-1</v>
      </c>
    </row>
    <row r="88" spans="1:24" ht="12.75">
      <c r="A88" s="29">
        <v>27135</v>
      </c>
      <c r="B88" s="31" t="s">
        <v>182</v>
      </c>
      <c r="C88" s="28" t="s">
        <v>77</v>
      </c>
      <c r="D88" s="32">
        <v>0</v>
      </c>
      <c r="E88" s="28">
        <f>'County Data'!G88</f>
        <v>0</v>
      </c>
      <c r="F88" s="58">
        <f>'County Data'!L88/'County Data'!K88-1</f>
        <v>0.0873153201118062</v>
      </c>
      <c r="G88" s="47">
        <f t="shared" si="4"/>
        <v>95</v>
      </c>
      <c r="H88" s="58">
        <f>('County Data'!P88-'County Data'!O88)/100</f>
        <v>0.0009999999999999966</v>
      </c>
      <c r="I88" s="47">
        <f t="shared" si="5"/>
        <v>219</v>
      </c>
      <c r="J88" s="58">
        <f>'County Data'!R88/'County Data'!Q88-1</f>
        <v>0.4591347576492868</v>
      </c>
      <c r="K88" s="47">
        <f t="shared" si="6"/>
        <v>221</v>
      </c>
      <c r="L88" s="47">
        <f t="shared" si="7"/>
        <v>535</v>
      </c>
      <c r="M88" s="59">
        <f>'County Data'!L88/'County Data'!J88</f>
        <v>9.826422720219407</v>
      </c>
      <c r="N88" s="60">
        <f>'County Data'!AN88/'County Data'!N88</f>
        <v>0.0951900128511107</v>
      </c>
      <c r="O88" s="60">
        <f>'County Data'!AB88/'County Data'!N88</f>
        <v>0.4522673031026253</v>
      </c>
      <c r="P88" s="77">
        <f>'County Data'!L88/'County Data'!AO88</f>
        <v>41.1536523929471</v>
      </c>
      <c r="Q88" s="62">
        <f>'County Data'!AR88/'County Data'!L88</f>
        <v>0</v>
      </c>
      <c r="R88" s="59">
        <f>'County Data'!L88/'County Data'!AS88</f>
        <v>2.300802703844529</v>
      </c>
      <c r="S88" s="82">
        <f>'County Data'!N88/'County Data'!M88-1</f>
        <v>0.26146364057434</v>
      </c>
      <c r="T88" s="82">
        <f>'County Data'!AL88/'County Data'!AK88-1</f>
        <v>0.7086330935251799</v>
      </c>
      <c r="U88" s="82">
        <f>'County Data'!AB88/'County Data'!AA88-1</f>
        <v>0.14342074727314924</v>
      </c>
      <c r="V88" s="82">
        <f>'County Data'!Z88/'County Data'!Y88-1</f>
        <v>0.41624365482233494</v>
      </c>
      <c r="W88" s="82">
        <f>'County Data'!AH88/'County Data'!AG88-1</f>
        <v>0.2423423423423423</v>
      </c>
      <c r="X88" s="82">
        <f>'County Data'!AD88/'County Data'!AC88-1</f>
        <v>0.7449664429530201</v>
      </c>
    </row>
    <row r="89" spans="1:24" ht="12.75">
      <c r="A89" s="29">
        <v>27137</v>
      </c>
      <c r="B89" s="31" t="s">
        <v>185</v>
      </c>
      <c r="C89" s="28" t="s">
        <v>77</v>
      </c>
      <c r="D89" s="32">
        <v>1</v>
      </c>
      <c r="E89" s="28">
        <f>'County Data'!G89</f>
        <v>0</v>
      </c>
      <c r="F89" s="58">
        <f>'County Data'!L89/'County Data'!K89-1</f>
        <v>0.01167935503725781</v>
      </c>
      <c r="G89" s="47">
        <f t="shared" si="4"/>
        <v>168</v>
      </c>
      <c r="H89" s="58">
        <f>('County Data'!P89-'County Data'!O89)/100</f>
        <v>-0.020999999999999998</v>
      </c>
      <c r="I89" s="47">
        <f t="shared" si="5"/>
        <v>67</v>
      </c>
      <c r="J89" s="58">
        <f>'County Data'!R89/'County Data'!Q89-1</f>
        <v>0.5782088320264136</v>
      </c>
      <c r="K89" s="47">
        <f t="shared" si="6"/>
        <v>107</v>
      </c>
      <c r="L89" s="47">
        <f t="shared" si="7"/>
        <v>342</v>
      </c>
      <c r="M89" s="59">
        <f>'County Data'!L89/'County Data'!J89</f>
        <v>32.21333333333333</v>
      </c>
      <c r="N89" s="60">
        <f>'County Data'!AN89/'County Data'!N89</f>
        <v>0.166988865157821</v>
      </c>
      <c r="O89" s="60">
        <f>'County Data'!AB89/'County Data'!N89</f>
        <v>0.06661488979123226</v>
      </c>
      <c r="P89" s="77">
        <f>'County Data'!L89/'County Data'!AO89</f>
        <v>36.20292471565264</v>
      </c>
      <c r="Q89" s="62">
        <f>'County Data'!AR89/'County Data'!L89</f>
        <v>0.6013823505944307</v>
      </c>
      <c r="R89" s="59">
        <f>'County Data'!L89/'County Data'!AS89</f>
        <v>2.0931941544885175</v>
      </c>
      <c r="S89" s="82">
        <f>'County Data'!N89/'County Data'!M89-1</f>
        <v>0.17385272462418122</v>
      </c>
      <c r="T89" s="82">
        <f>'County Data'!AL89/'County Data'!AK89-1</f>
        <v>0.3835172623266174</v>
      </c>
      <c r="U89" s="82">
        <f>'County Data'!AB89/'County Data'!AA89-1</f>
        <v>0.017799561460079882</v>
      </c>
      <c r="V89" s="82">
        <f>'County Data'!Z89/'County Data'!Y89-1</f>
        <v>0.2884529647793135</v>
      </c>
      <c r="W89" s="82">
        <f>'County Data'!AH89/'County Data'!AG89-1</f>
        <v>0.1818699229057794</v>
      </c>
      <c r="X89" s="82">
        <f>'County Data'!AD89/'County Data'!AC89-1</f>
        <v>0.2286460276016411</v>
      </c>
    </row>
    <row r="90" spans="1:24" ht="12.75">
      <c r="A90" s="29">
        <v>27139</v>
      </c>
      <c r="B90" s="31" t="s">
        <v>189</v>
      </c>
      <c r="C90" s="28" t="s">
        <v>77</v>
      </c>
      <c r="D90" s="32">
        <v>1</v>
      </c>
      <c r="E90" s="28">
        <f>'County Data'!G90</f>
        <v>0</v>
      </c>
      <c r="F90" s="58">
        <f>'County Data'!L90/'County Data'!K90-1</f>
        <v>0.5471769871728382</v>
      </c>
      <c r="G90" s="47">
        <f t="shared" si="4"/>
        <v>2</v>
      </c>
      <c r="H90" s="58">
        <f>('County Data'!P90-'County Data'!O90)/100</f>
        <v>-0.019999999999999997</v>
      </c>
      <c r="I90" s="47">
        <f t="shared" si="5"/>
        <v>74</v>
      </c>
      <c r="J90" s="58">
        <f>'County Data'!R90/'County Data'!Q90-1</f>
        <v>0.6824725246375316</v>
      </c>
      <c r="K90" s="47">
        <f t="shared" si="6"/>
        <v>36</v>
      </c>
      <c r="L90" s="47">
        <f t="shared" si="7"/>
        <v>112</v>
      </c>
      <c r="M90" s="59">
        <f>'County Data'!L90/'County Data'!J90</f>
        <v>250.69467787114846</v>
      </c>
      <c r="N90" s="60">
        <f>'County Data'!AN90/'County Data'!N90</f>
        <v>0.09488022545796149</v>
      </c>
      <c r="O90" s="60">
        <f>'County Data'!AB90/'County Data'!N90</f>
        <v>0.14138093001409113</v>
      </c>
      <c r="P90" s="77">
        <f>'County Data'!L90/'County Data'!AO90</f>
        <v>40.46021699819168</v>
      </c>
      <c r="Q90" s="62">
        <f>'County Data'!AR90/'County Data'!L90</f>
        <v>0.6435898008894053</v>
      </c>
      <c r="R90" s="59">
        <f>'County Data'!L90/'County Data'!AS90</f>
        <v>2.831408775981524</v>
      </c>
      <c r="S90" s="82">
        <f>'County Data'!N90/'County Data'!M90-1</f>
        <v>0.7041543264227967</v>
      </c>
      <c r="T90" s="82">
        <f>'County Data'!AL90/'County Data'!AK90-1</f>
        <v>1.03122941098959</v>
      </c>
      <c r="U90" s="82">
        <f>'County Data'!AB90/'County Data'!AA90-1</f>
        <v>0.5792235047219307</v>
      </c>
      <c r="V90" s="82">
        <f>'County Data'!Z90/'County Data'!Y90-1</f>
        <v>0.8121348314606742</v>
      </c>
      <c r="W90" s="82">
        <f>'County Data'!AH90/'County Data'!AG90-1</f>
        <v>0.3804301982285956</v>
      </c>
      <c r="X90" s="82">
        <f>'County Data'!AD90/'County Data'!AC90-1</f>
        <v>0.4059701492537313</v>
      </c>
    </row>
    <row r="91" spans="1:24" ht="12.75">
      <c r="A91" s="29">
        <v>27141</v>
      </c>
      <c r="B91" s="31" t="s">
        <v>192</v>
      </c>
      <c r="C91" s="28" t="s">
        <v>77</v>
      </c>
      <c r="D91" s="32">
        <v>1</v>
      </c>
      <c r="E91" s="28">
        <f>'County Data'!G91</f>
        <v>0</v>
      </c>
      <c r="F91" s="58">
        <f>'County Data'!L91/'County Data'!K91-1</f>
        <v>0.5357491953748956</v>
      </c>
      <c r="G91" s="47">
        <f t="shared" si="4"/>
        <v>3</v>
      </c>
      <c r="H91" s="58">
        <f>('County Data'!P91-'County Data'!O91)/100</f>
        <v>-0.025</v>
      </c>
      <c r="I91" s="47">
        <f t="shared" si="5"/>
        <v>45</v>
      </c>
      <c r="J91" s="58">
        <f>'County Data'!R91/'County Data'!Q91-1</f>
        <v>0.5088908231783138</v>
      </c>
      <c r="K91" s="47">
        <f t="shared" si="6"/>
        <v>173</v>
      </c>
      <c r="L91" s="47">
        <f t="shared" si="7"/>
        <v>221</v>
      </c>
      <c r="M91" s="59">
        <f>'County Data'!L91/'County Data'!J91</f>
        <v>147.7454128440367</v>
      </c>
      <c r="N91" s="60">
        <f>'County Data'!AN91/'County Data'!N91</f>
        <v>0.13759784735812133</v>
      </c>
      <c r="O91" s="60">
        <f>'County Data'!AB91/'County Data'!N91</f>
        <v>0.11786529680365297</v>
      </c>
      <c r="P91" s="77">
        <f>'County Data'!L91/'County Data'!AO91</f>
        <v>49.09832317073171</v>
      </c>
      <c r="Q91" s="62">
        <f>'County Data'!AR91/'County Data'!L91</f>
        <v>0.5476349410869802</v>
      </c>
      <c r="R91" s="59">
        <f>'County Data'!L91/'County Data'!AS91</f>
        <v>2.82196521662943</v>
      </c>
      <c r="S91" s="82">
        <f>'County Data'!N91/'County Data'!M91-1</f>
        <v>0.6564019448946516</v>
      </c>
      <c r="T91" s="82">
        <f>'County Data'!AL91/'County Data'!AK91-1</f>
        <v>0.7661152310325157</v>
      </c>
      <c r="U91" s="82">
        <f>'County Data'!AB91/'County Data'!AA91-1</f>
        <v>0.25531914893617014</v>
      </c>
      <c r="V91" s="82">
        <f>'County Data'!Z91/'County Data'!Y91-1</f>
        <v>0.9713322091062395</v>
      </c>
      <c r="W91" s="82">
        <f>'County Data'!AH91/'County Data'!AG91-1</f>
        <v>0.9159192825112108</v>
      </c>
      <c r="X91" s="82">
        <f>'County Data'!AD91/'County Data'!AC91-1</f>
        <v>0.24412532637075723</v>
      </c>
    </row>
    <row r="92" spans="1:24" ht="12.75">
      <c r="A92" s="29">
        <v>27143</v>
      </c>
      <c r="B92" s="31" t="s">
        <v>193</v>
      </c>
      <c r="C92" s="28" t="s">
        <v>77</v>
      </c>
      <c r="D92" s="32">
        <v>0</v>
      </c>
      <c r="E92" s="28">
        <f>'County Data'!G92</f>
        <v>0</v>
      </c>
      <c r="F92" s="58">
        <f>'County Data'!L92/'County Data'!K92-1</f>
        <v>0.06891271056661563</v>
      </c>
      <c r="G92" s="47">
        <f t="shared" si="4"/>
        <v>116</v>
      </c>
      <c r="H92" s="58">
        <f>('County Data'!P92-'County Data'!O92)/100</f>
        <v>-0.007000000000000002</v>
      </c>
      <c r="I92" s="47">
        <f t="shared" si="5"/>
        <v>150</v>
      </c>
      <c r="J92" s="58">
        <f>'County Data'!R92/'County Data'!Q92-1</f>
        <v>0.327105229012586</v>
      </c>
      <c r="K92" s="47">
        <f t="shared" si="6"/>
        <v>274</v>
      </c>
      <c r="L92" s="47">
        <f t="shared" si="7"/>
        <v>540</v>
      </c>
      <c r="M92" s="59">
        <f>'County Data'!L92/'County Data'!J92</f>
        <v>26.07130730050934</v>
      </c>
      <c r="N92" s="60">
        <f>'County Data'!AN92/'County Data'!N92</f>
        <v>0.17536534446764093</v>
      </c>
      <c r="O92" s="60">
        <f>'County Data'!AB92/'County Data'!N92</f>
        <v>0.10950844562535586</v>
      </c>
      <c r="P92" s="77">
        <f>'County Data'!L92/'County Data'!AO92</f>
        <v>42.18681318681319</v>
      </c>
      <c r="Q92" s="62">
        <f>'County Data'!AR92/'County Data'!L92</f>
        <v>0</v>
      </c>
      <c r="R92" s="59">
        <f>'County Data'!L92/'County Data'!AS92</f>
        <v>2.549136786188579</v>
      </c>
      <c r="S92" s="82">
        <f>'County Data'!N92/'County Data'!M92-1</f>
        <v>0.15043668122270737</v>
      </c>
      <c r="T92" s="82">
        <f>'County Data'!AL92/'County Data'!AK92-1</f>
        <v>0.1694915254237288</v>
      </c>
      <c r="U92" s="82">
        <f>'County Data'!AB92/'County Data'!AA92-1</f>
        <v>0.06851851851851842</v>
      </c>
      <c r="V92" s="82">
        <f>'County Data'!Z92/'County Data'!Y92-1</f>
        <v>0.3772455089820359</v>
      </c>
      <c r="W92" s="82">
        <f>'County Data'!AH92/'County Data'!AG92-1</f>
        <v>0.11307901907356954</v>
      </c>
      <c r="X92" s="82">
        <f>'County Data'!AD92/'County Data'!AC92-1</f>
        <v>0.3653846153846154</v>
      </c>
    </row>
    <row r="93" spans="1:24" ht="12.75">
      <c r="A93" s="29">
        <v>27145</v>
      </c>
      <c r="B93" s="31" t="s">
        <v>194</v>
      </c>
      <c r="C93" s="28" t="s">
        <v>77</v>
      </c>
      <c r="D93" s="32">
        <v>1</v>
      </c>
      <c r="E93" s="28">
        <f>'County Data'!G93</f>
        <v>0</v>
      </c>
      <c r="F93" s="58">
        <f>'County Data'!L93/'County Data'!K93-1</f>
        <v>0.12101085099039488</v>
      </c>
      <c r="G93" s="47">
        <f t="shared" si="4"/>
        <v>65</v>
      </c>
      <c r="H93" s="58">
        <f>('County Data'!P93-'County Data'!O93)/100</f>
        <v>-0.022000000000000002</v>
      </c>
      <c r="I93" s="47">
        <f t="shared" si="5"/>
        <v>58</v>
      </c>
      <c r="J93" s="58">
        <f>'County Data'!R93/'County Data'!Q93-1</f>
        <v>0.34782331569889724</v>
      </c>
      <c r="K93" s="47">
        <f t="shared" si="6"/>
        <v>265</v>
      </c>
      <c r="L93" s="47">
        <f t="shared" si="7"/>
        <v>388</v>
      </c>
      <c r="M93" s="59">
        <f>'County Data'!L93/'County Data'!J93</f>
        <v>99.03910514807599</v>
      </c>
      <c r="N93" s="60">
        <f>'County Data'!AN93/'County Data'!N93</f>
        <v>0.12219186238132196</v>
      </c>
      <c r="O93" s="60">
        <f>'County Data'!AB93/'County Data'!N93</f>
        <v>0.14619858171109007</v>
      </c>
      <c r="P93" s="77">
        <f>'County Data'!L93/'County Data'!AO93</f>
        <v>33.78990104034509</v>
      </c>
      <c r="Q93" s="62">
        <f>'County Data'!AR93/'County Data'!L93</f>
        <v>0.457564243125122</v>
      </c>
      <c r="R93" s="59">
        <f>'County Data'!L93/'County Data'!AS93</f>
        <v>2.647909168638524</v>
      </c>
      <c r="S93" s="82">
        <f>'County Data'!N93/'County Data'!M93-1</f>
        <v>0.2911227333250972</v>
      </c>
      <c r="T93" s="82">
        <f>'County Data'!AL93/'County Data'!AK93-1</f>
        <v>0.42718954248366003</v>
      </c>
      <c r="U93" s="82">
        <f>'County Data'!AB93/'County Data'!AA93-1</f>
        <v>0.28754681647940084</v>
      </c>
      <c r="V93" s="82">
        <f>'County Data'!Z93/'County Data'!Y93-1</f>
        <v>0.279114270092947</v>
      </c>
      <c r="W93" s="82">
        <f>'County Data'!AH93/'County Data'!AG93-1</f>
        <v>0.2440368014538845</v>
      </c>
      <c r="X93" s="82">
        <f>'County Data'!AD93/'County Data'!AC93-1</f>
        <v>0.1528822055137844</v>
      </c>
    </row>
    <row r="94" spans="1:24" ht="12.75">
      <c r="A94" s="29">
        <v>27147</v>
      </c>
      <c r="B94" s="31" t="s">
        <v>195</v>
      </c>
      <c r="C94" s="28" t="s">
        <v>77</v>
      </c>
      <c r="D94" s="32">
        <v>0</v>
      </c>
      <c r="E94" s="28">
        <f>'County Data'!G94</f>
        <v>0</v>
      </c>
      <c r="F94" s="58">
        <f>'County Data'!L94/'County Data'!K94-1</f>
        <v>0.09603306323017335</v>
      </c>
      <c r="G94" s="47">
        <f t="shared" si="4"/>
        <v>84</v>
      </c>
      <c r="H94" s="58">
        <f>('County Data'!P94-'County Data'!O94)/100</f>
        <v>-0.005</v>
      </c>
      <c r="I94" s="47">
        <f t="shared" si="5"/>
        <v>167</v>
      </c>
      <c r="J94" s="58">
        <f>'County Data'!R94/'County Data'!Q94-1</f>
        <v>0.5258725090829022</v>
      </c>
      <c r="K94" s="47">
        <f t="shared" si="6"/>
        <v>157</v>
      </c>
      <c r="L94" s="47">
        <f t="shared" si="7"/>
        <v>408</v>
      </c>
      <c r="M94" s="59">
        <f>'County Data'!L94/'County Data'!J94</f>
        <v>78.40581059688984</v>
      </c>
      <c r="N94" s="60">
        <f>'County Data'!AN94/'County Data'!N94</f>
        <v>0.07645626057878875</v>
      </c>
      <c r="O94" s="60">
        <f>'County Data'!AB94/'County Data'!N94</f>
        <v>0.2906328695867564</v>
      </c>
      <c r="P94" s="77">
        <f>'County Data'!L94/'County Data'!AO94</f>
        <v>35.01039501039501</v>
      </c>
      <c r="Q94" s="62">
        <f>'County Data'!AR94/'County Data'!L94</f>
        <v>0.6660926365795724</v>
      </c>
      <c r="R94" s="59">
        <f>'County Data'!L94/'County Data'!AS94</f>
        <v>2.531188937321509</v>
      </c>
      <c r="S94" s="82">
        <f>'County Data'!N94/'County Data'!M94-1</f>
        <v>0.3146811397557667</v>
      </c>
      <c r="T94" s="82">
        <f>'County Data'!AL94/'County Data'!AK94-1</f>
        <v>0.3993271221532091</v>
      </c>
      <c r="U94" s="82">
        <f>'County Data'!AB94/'County Data'!AA94-1</f>
        <v>0.24227986589024164</v>
      </c>
      <c r="V94" s="82">
        <f>'County Data'!Z94/'County Data'!Y94-1</f>
        <v>0.4780361757105944</v>
      </c>
      <c r="W94" s="82">
        <f>'County Data'!AH94/'County Data'!AG94-1</f>
        <v>0.4573296627666896</v>
      </c>
      <c r="X94" s="82">
        <f>'County Data'!AD94/'County Data'!AC94-1</f>
        <v>0.5157545605306799</v>
      </c>
    </row>
    <row r="95" spans="1:24" ht="12.75">
      <c r="A95" s="29">
        <v>27149</v>
      </c>
      <c r="B95" s="31" t="s">
        <v>196</v>
      </c>
      <c r="C95" s="28" t="s">
        <v>77</v>
      </c>
      <c r="D95" s="32">
        <v>0</v>
      </c>
      <c r="E95" s="28">
        <f>'County Data'!G95</f>
        <v>0</v>
      </c>
      <c r="F95" s="58">
        <f>'County Data'!L95/'County Data'!K95-1</f>
        <v>-0.054636072973481276</v>
      </c>
      <c r="G95" s="47">
        <f t="shared" si="4"/>
        <v>218</v>
      </c>
      <c r="H95" s="58">
        <f>('County Data'!P95-'County Data'!O95)/100</f>
        <v>-0.025</v>
      </c>
      <c r="I95" s="47">
        <f t="shared" si="5"/>
        <v>45</v>
      </c>
      <c r="J95" s="58">
        <f>'County Data'!R95/'County Data'!Q95-1</f>
        <v>0.610571006645336</v>
      </c>
      <c r="K95" s="47">
        <f t="shared" si="6"/>
        <v>80</v>
      </c>
      <c r="L95" s="47">
        <f t="shared" si="7"/>
        <v>343</v>
      </c>
      <c r="M95" s="59">
        <f>'County Data'!L95/'County Data'!J95</f>
        <v>17.884718021704323</v>
      </c>
      <c r="N95" s="60">
        <f>'County Data'!AN95/'County Data'!N95</f>
        <v>0.23080614203454894</v>
      </c>
      <c r="O95" s="60">
        <f>'County Data'!AB95/'County Data'!N95</f>
        <v>0.09820857325655791</v>
      </c>
      <c r="P95" s="77">
        <f>'County Data'!L95/'County Data'!AO95</f>
        <v>29.56764705882353</v>
      </c>
      <c r="Q95" s="62">
        <f>'County Data'!AR95/'County Data'!L95</f>
        <v>0.5041281209589178</v>
      </c>
      <c r="R95" s="59">
        <f>'County Data'!L95/'County Data'!AS95</f>
        <v>2.46759941089838</v>
      </c>
      <c r="S95" s="82">
        <f>'County Data'!N95/'County Data'!M95-1</f>
        <v>0.22444183313748534</v>
      </c>
      <c r="T95" s="82">
        <f>'County Data'!AL95/'County Data'!AK95-1</f>
        <v>0.214760147601476</v>
      </c>
      <c r="U95" s="82">
        <f>'County Data'!AB95/'County Data'!AA95-1</f>
        <v>1.6351931330472103</v>
      </c>
      <c r="V95" s="82">
        <f>'County Data'!Z95/'County Data'!Y95-1</f>
        <v>0.588235294117647</v>
      </c>
      <c r="W95" s="82">
        <f>'County Data'!AH95/'County Data'!AG95-1</f>
        <v>0.30175438596491233</v>
      </c>
      <c r="X95" s="82">
        <f>'County Data'!AD95/'County Data'!AC95-1</f>
        <v>-1</v>
      </c>
    </row>
    <row r="96" spans="1:24" ht="12.75">
      <c r="A96" s="29">
        <v>27151</v>
      </c>
      <c r="B96" s="31" t="s">
        <v>197</v>
      </c>
      <c r="C96" s="28" t="s">
        <v>77</v>
      </c>
      <c r="D96" s="32">
        <v>0</v>
      </c>
      <c r="E96" s="28">
        <f>'County Data'!G96</f>
        <v>0</v>
      </c>
      <c r="F96" s="58">
        <f>'County Data'!L96/'County Data'!K96-1</f>
        <v>0.11488250652741505</v>
      </c>
      <c r="G96" s="47">
        <f t="shared" si="4"/>
        <v>70</v>
      </c>
      <c r="H96" s="58">
        <f>('County Data'!P96-'County Data'!O96)/100</f>
        <v>-0.007999999999999998</v>
      </c>
      <c r="I96" s="47">
        <f t="shared" si="5"/>
        <v>144</v>
      </c>
      <c r="J96" s="58">
        <f>'County Data'!R96/'County Data'!Q96-1</f>
        <v>0.3986267907836536</v>
      </c>
      <c r="K96" s="47">
        <f t="shared" si="6"/>
        <v>247</v>
      </c>
      <c r="L96" s="47">
        <f t="shared" si="7"/>
        <v>461</v>
      </c>
      <c r="M96" s="59">
        <f>'County Data'!L96/'County Data'!J96</f>
        <v>16.07918555078876</v>
      </c>
      <c r="N96" s="60">
        <f>'County Data'!AN96/'County Data'!N96</f>
        <v>0.17157802964254576</v>
      </c>
      <c r="O96" s="60">
        <f>'County Data'!AB96/'County Data'!N96</f>
        <v>0.16094158674803835</v>
      </c>
      <c r="P96" s="77">
        <f>'County Data'!L96/'County Data'!AO96</f>
        <v>37.3625</v>
      </c>
      <c r="Q96" s="62">
        <f>'County Data'!AR96/'County Data'!L96</f>
        <v>0</v>
      </c>
      <c r="R96" s="59">
        <f>'County Data'!L96/'County Data'!AS96</f>
        <v>2.479983405932379</v>
      </c>
      <c r="S96" s="82">
        <f>'County Data'!N96/'County Data'!M96-1</f>
        <v>0.3923282350084971</v>
      </c>
      <c r="T96" s="82">
        <f>'County Data'!AL96/'County Data'!AK96-1</f>
        <v>0.7482993197278911</v>
      </c>
      <c r="U96" s="82">
        <f>'County Data'!AB96/'County Data'!AA96-1</f>
        <v>1.3727506426735219</v>
      </c>
      <c r="V96" s="82">
        <f>'County Data'!Z96/'County Data'!Y96-1</f>
        <v>0.52</v>
      </c>
      <c r="W96" s="82">
        <f>'County Data'!AH96/'County Data'!AG96-1</f>
        <v>0.21113989637305708</v>
      </c>
      <c r="X96" s="82">
        <f>'County Data'!AD96/'County Data'!AC96-1</f>
        <v>0.1576354679802956</v>
      </c>
    </row>
    <row r="97" spans="1:24" ht="12.75">
      <c r="A97" s="29">
        <v>27153</v>
      </c>
      <c r="B97" s="31" t="s">
        <v>198</v>
      </c>
      <c r="C97" s="28" t="s">
        <v>77</v>
      </c>
      <c r="D97" s="32">
        <v>0</v>
      </c>
      <c r="E97" s="28">
        <f>'County Data'!G97</f>
        <v>0</v>
      </c>
      <c r="F97" s="58">
        <f>'County Data'!L97/'County Data'!K97-1</f>
        <v>0.04549929375508288</v>
      </c>
      <c r="G97" s="47">
        <f t="shared" si="4"/>
        <v>129</v>
      </c>
      <c r="H97" s="58">
        <f>('County Data'!P97-'County Data'!O97)/100</f>
        <v>-0.023</v>
      </c>
      <c r="I97" s="47">
        <f t="shared" si="5"/>
        <v>54</v>
      </c>
      <c r="J97" s="58">
        <f>'County Data'!R97/'County Data'!Q97-1</f>
        <v>0.41436938695821945</v>
      </c>
      <c r="K97" s="47">
        <f t="shared" si="6"/>
        <v>241</v>
      </c>
      <c r="L97" s="47">
        <f t="shared" si="7"/>
        <v>424</v>
      </c>
      <c r="M97" s="59">
        <f>'County Data'!L97/'County Data'!J97</f>
        <v>25.928284822622764</v>
      </c>
      <c r="N97" s="60">
        <f>'County Data'!AN97/'County Data'!N97</f>
        <v>0.16231692544873913</v>
      </c>
      <c r="O97" s="60">
        <f>'County Data'!AB97/'County Data'!N97</f>
        <v>0.21990970157471645</v>
      </c>
      <c r="P97" s="77">
        <f>'County Data'!L97/'County Data'!AO97</f>
        <v>45.65607476635514</v>
      </c>
      <c r="Q97" s="62">
        <f>'County Data'!AR97/'County Data'!L97</f>
        <v>0</v>
      </c>
      <c r="R97" s="59">
        <f>'County Data'!L97/'County Data'!AS97</f>
        <v>2.0526050420168067</v>
      </c>
      <c r="S97" s="82">
        <f>'County Data'!N97/'County Data'!M97-1</f>
        <v>0.14212048798893218</v>
      </c>
      <c r="T97" s="82">
        <f>'County Data'!AL97/'County Data'!AK97-1</f>
        <v>0.26655443322109984</v>
      </c>
      <c r="U97" s="82">
        <f>'County Data'!AB97/'County Data'!AA97-1</f>
        <v>0.15701042873696403</v>
      </c>
      <c r="V97" s="82">
        <f>'County Data'!Z97/'County Data'!Y97-1</f>
        <v>0.14540816326530615</v>
      </c>
      <c r="W97" s="82">
        <f>'County Data'!AH97/'County Data'!AG97-1</f>
        <v>0.28890799656061916</v>
      </c>
      <c r="X97" s="82">
        <f>'County Data'!AD97/'County Data'!AC97-1</f>
        <v>0.11032863849765251</v>
      </c>
    </row>
    <row r="98" spans="1:24" ht="12.75">
      <c r="A98" s="29">
        <v>27155</v>
      </c>
      <c r="B98" s="31" t="s">
        <v>199</v>
      </c>
      <c r="C98" s="28" t="s">
        <v>77</v>
      </c>
      <c r="D98" s="32">
        <v>0</v>
      </c>
      <c r="E98" s="28">
        <f>'County Data'!G98</f>
        <v>2</v>
      </c>
      <c r="F98" s="58">
        <f>'County Data'!L98/'County Data'!K98-1</f>
        <v>-0.07371723056240198</v>
      </c>
      <c r="G98" s="47">
        <f t="shared" si="4"/>
        <v>241</v>
      </c>
      <c r="H98" s="58">
        <f>('County Data'!P98-'County Data'!O98)/100</f>
        <v>0.007000000000000002</v>
      </c>
      <c r="I98" s="47">
        <f t="shared" si="5"/>
        <v>264</v>
      </c>
      <c r="J98" s="58">
        <f>'County Data'!R98/'County Data'!Q98-1</f>
        <v>0.3648716378014145</v>
      </c>
      <c r="K98" s="47">
        <f t="shared" si="6"/>
        <v>263</v>
      </c>
      <c r="L98" s="47">
        <f t="shared" si="7"/>
        <v>768</v>
      </c>
      <c r="M98" s="59">
        <f>'County Data'!L98/'County Data'!J98</f>
        <v>7.200459826171773</v>
      </c>
      <c r="N98" s="60">
        <f>'County Data'!AN98/'County Data'!N98</f>
        <v>0.2625570776255708</v>
      </c>
      <c r="O98" s="60">
        <f>'County Data'!AB98/'County Data'!N98</f>
        <v>0.059931506849315065</v>
      </c>
      <c r="P98" s="77">
        <f>'County Data'!L98/'County Data'!AO98</f>
        <v>31.557251908396946</v>
      </c>
      <c r="Q98" s="62">
        <f>'County Data'!AR98/'County Data'!L98</f>
        <v>0</v>
      </c>
      <c r="R98" s="59">
        <f>'County Data'!L98/'County Data'!AS98</f>
        <v>1.8799454297407914</v>
      </c>
      <c r="S98" s="82">
        <f>'County Data'!N98/'County Data'!M98-1</f>
        <v>0.10119421747328716</v>
      </c>
      <c r="T98" s="82">
        <f>'County Data'!AL98/'County Data'!AK98-1</f>
        <v>0.03183023872679036</v>
      </c>
      <c r="U98" s="82">
        <f>'County Data'!AB98/'County Data'!AA98-1</f>
        <v>2</v>
      </c>
      <c r="V98" s="82">
        <f>'County Data'!Z98/'County Data'!Y98-1</f>
        <v>-1</v>
      </c>
      <c r="W98" s="82">
        <f>'County Data'!AH98/'County Data'!AG98-1</f>
        <v>-0.04216867469879515</v>
      </c>
      <c r="X98" s="82">
        <f>'County Data'!AD98/'County Data'!AC98-1</f>
        <v>0.28985507246376807</v>
      </c>
    </row>
    <row r="99" spans="1:24" ht="12.75">
      <c r="A99" s="29">
        <v>27157</v>
      </c>
      <c r="B99" s="31" t="s">
        <v>200</v>
      </c>
      <c r="C99" s="28" t="s">
        <v>77</v>
      </c>
      <c r="D99" s="32">
        <v>0</v>
      </c>
      <c r="E99" s="28">
        <f>'County Data'!G99</f>
        <v>0</v>
      </c>
      <c r="F99" s="58">
        <f>'County Data'!L99/'County Data'!K99-1</f>
        <v>0.09450972447325778</v>
      </c>
      <c r="G99" s="47">
        <f t="shared" si="4"/>
        <v>87</v>
      </c>
      <c r="H99" s="58">
        <f>('County Data'!P99-'County Data'!O99)/100</f>
        <v>-0.012999999999999998</v>
      </c>
      <c r="I99" s="47">
        <f t="shared" si="5"/>
        <v>112</v>
      </c>
      <c r="J99" s="58">
        <f>'County Data'!R99/'County Data'!Q99-1</f>
        <v>0.47672646265681795</v>
      </c>
      <c r="K99" s="47">
        <f t="shared" si="6"/>
        <v>201</v>
      </c>
      <c r="L99" s="47">
        <f t="shared" si="7"/>
        <v>400</v>
      </c>
      <c r="M99" s="59">
        <f>'County Data'!L99/'County Data'!J99</f>
        <v>41.15798495381392</v>
      </c>
      <c r="N99" s="60">
        <f>'County Data'!AN99/'County Data'!N99</f>
        <v>0.10587230813015842</v>
      </c>
      <c r="O99" s="60">
        <f>'County Data'!AB99/'County Data'!N99</f>
        <v>0.21202921923916138</v>
      </c>
      <c r="P99" s="77">
        <f>'County Data'!L99/'County Data'!AO99</f>
        <v>33.55590062111801</v>
      </c>
      <c r="Q99" s="62">
        <f>'County Data'!AR99/'County Data'!L99</f>
        <v>0</v>
      </c>
      <c r="R99" s="59">
        <f>'County Data'!L99/'County Data'!AS99</f>
        <v>2.383631149349217</v>
      </c>
      <c r="S99" s="82">
        <f>'County Data'!N99/'County Data'!M99-1</f>
        <v>0.3948656874421066</v>
      </c>
      <c r="T99" s="82">
        <f>'County Data'!AL99/'County Data'!AK99-1</f>
        <v>0.37520303194369253</v>
      </c>
      <c r="U99" s="82">
        <f>'County Data'!AB99/'County Data'!AA99-1</f>
        <v>0.766798418972332</v>
      </c>
      <c r="V99" s="82">
        <f>'County Data'!Z99/'County Data'!Y99-1</f>
        <v>0.7266355140186915</v>
      </c>
      <c r="W99" s="82">
        <f>'County Data'!AH99/'County Data'!AG99-1</f>
        <v>0.44891391794046664</v>
      </c>
      <c r="X99" s="82">
        <f>'County Data'!AD99/'County Data'!AC99-1</f>
        <v>0.6401326699834162</v>
      </c>
    </row>
    <row r="100" spans="1:24" ht="12.75">
      <c r="A100" s="29">
        <v>27159</v>
      </c>
      <c r="B100" s="31" t="s">
        <v>201</v>
      </c>
      <c r="C100" s="28" t="s">
        <v>77</v>
      </c>
      <c r="D100" s="32">
        <v>0</v>
      </c>
      <c r="E100" s="28">
        <f>'County Data'!G100</f>
        <v>0</v>
      </c>
      <c r="F100" s="58">
        <f>'County Data'!L100/'County Data'!K100-1</f>
        <v>0.04249657898738035</v>
      </c>
      <c r="G100" s="47">
        <f t="shared" si="4"/>
        <v>132</v>
      </c>
      <c r="H100" s="58">
        <f>('County Data'!P100-'County Data'!O100)/100</f>
        <v>-0.016000000000000004</v>
      </c>
      <c r="I100" s="47">
        <f t="shared" si="5"/>
        <v>87</v>
      </c>
      <c r="J100" s="58">
        <f>'County Data'!R100/'County Data'!Q100-1</f>
        <v>0.6339229311433987</v>
      </c>
      <c r="K100" s="47">
        <f t="shared" si="6"/>
        <v>66</v>
      </c>
      <c r="L100" s="47">
        <f t="shared" si="7"/>
        <v>285</v>
      </c>
      <c r="M100" s="59">
        <f>'County Data'!L100/'County Data'!J100</f>
        <v>25.610234382295264</v>
      </c>
      <c r="N100" s="60">
        <f>'County Data'!AN100/'County Data'!N100</f>
        <v>0.19785295219073773</v>
      </c>
      <c r="O100" s="60">
        <f>'County Data'!AB100/'County Data'!N100</f>
        <v>0.14941954812133318</v>
      </c>
      <c r="P100" s="77">
        <f>'County Data'!L100/'County Data'!AO100</f>
        <v>43.81150159744409</v>
      </c>
      <c r="Q100" s="62">
        <f>'County Data'!AR100/'County Data'!L100</f>
        <v>0</v>
      </c>
      <c r="R100" s="59">
        <f>'County Data'!L100/'County Data'!AS100</f>
        <v>2.1649826334070097</v>
      </c>
      <c r="S100" s="82">
        <f>'County Data'!N100/'County Data'!M100-1</f>
        <v>0.3477456258411844</v>
      </c>
      <c r="T100" s="82">
        <f>'County Data'!AL100/'County Data'!AK100-1</f>
        <v>0.47632120796156485</v>
      </c>
      <c r="U100" s="82">
        <f>'County Data'!AB100/'County Data'!AA100-1</f>
        <v>0.7680945347119645</v>
      </c>
      <c r="V100" s="82">
        <f>'County Data'!Z100/'County Data'!Y100-1</f>
        <v>0.3298969072164948</v>
      </c>
      <c r="W100" s="82">
        <f>'County Data'!AH100/'County Data'!AG100-1</f>
        <v>0.07922392886014551</v>
      </c>
      <c r="X100" s="82">
        <f>'County Data'!AD100/'County Data'!AC100-1</f>
        <v>0.3210702341137124</v>
      </c>
    </row>
    <row r="101" spans="1:24" ht="12.75">
      <c r="A101" s="29">
        <v>27161</v>
      </c>
      <c r="B101" s="31" t="s">
        <v>202</v>
      </c>
      <c r="C101" s="28" t="s">
        <v>77</v>
      </c>
      <c r="D101" s="32">
        <v>0</v>
      </c>
      <c r="E101" s="28">
        <f>'County Data'!G101</f>
        <v>0</v>
      </c>
      <c r="F101" s="58">
        <f>'County Data'!L101/'County Data'!K101-1</f>
        <v>0.08003761269981746</v>
      </c>
      <c r="G101" s="47">
        <f t="shared" si="4"/>
        <v>103</v>
      </c>
      <c r="H101" s="58">
        <f>('County Data'!P101-'County Data'!O101)/100</f>
        <v>-0.003999999999999999</v>
      </c>
      <c r="I101" s="47">
        <f t="shared" si="5"/>
        <v>175</v>
      </c>
      <c r="J101" s="58">
        <f>'County Data'!R101/'County Data'!Q101-1</f>
        <v>0.4062594955940444</v>
      </c>
      <c r="K101" s="47">
        <f t="shared" si="6"/>
        <v>243</v>
      </c>
      <c r="L101" s="47">
        <f t="shared" si="7"/>
        <v>521</v>
      </c>
      <c r="M101" s="59">
        <f>'County Data'!L101/'County Data'!J101</f>
        <v>46.13131098353297</v>
      </c>
      <c r="N101" s="60">
        <f>'County Data'!AN101/'County Data'!N101</f>
        <v>0.14648201505716144</v>
      </c>
      <c r="O101" s="60">
        <f>'County Data'!AB101/'County Data'!N101</f>
        <v>0.2714006877962636</v>
      </c>
      <c r="P101" s="77">
        <f>'County Data'!L101/'County Data'!AO101</f>
        <v>41.991397849462366</v>
      </c>
      <c r="Q101" s="62">
        <f>'County Data'!AR101/'County Data'!L101</f>
        <v>0.4349585168493291</v>
      </c>
      <c r="R101" s="59">
        <f>'County Data'!L101/'County Data'!AS101</f>
        <v>2.6290561464925273</v>
      </c>
      <c r="S101" s="82">
        <f>'County Data'!N101/'County Data'!M101-1</f>
        <v>0.1374352468548472</v>
      </c>
      <c r="T101" s="82">
        <f>'County Data'!AL101/'County Data'!AK101-1</f>
        <v>0.6532782043709391</v>
      </c>
      <c r="U101" s="82">
        <f>'County Data'!AB101/'County Data'!AA101-1</f>
        <v>-0.12835820895522387</v>
      </c>
      <c r="V101" s="82">
        <f>'County Data'!Z101/'County Data'!Y101-1</f>
        <v>-1</v>
      </c>
      <c r="W101" s="82">
        <f>'County Data'!AH101/'County Data'!AG101-1</f>
        <v>-0.014767932489451518</v>
      </c>
      <c r="X101" s="82">
        <f>'County Data'!AD101/'County Data'!AC101-1</f>
        <v>0.3743718592964824</v>
      </c>
    </row>
    <row r="102" spans="1:24" ht="12.75">
      <c r="A102" s="29">
        <v>27163</v>
      </c>
      <c r="B102" s="31" t="s">
        <v>203</v>
      </c>
      <c r="C102" s="28" t="s">
        <v>77</v>
      </c>
      <c r="D102" s="32">
        <v>1</v>
      </c>
      <c r="E102" s="28">
        <f>'County Data'!G102</f>
        <v>0</v>
      </c>
      <c r="F102" s="58">
        <f>'County Data'!L102/'County Data'!K102-1</f>
        <v>0.37858474529802044</v>
      </c>
      <c r="G102" s="47">
        <f t="shared" si="4"/>
        <v>6</v>
      </c>
      <c r="H102" s="58">
        <f>('County Data'!P102-'County Data'!O102)/100</f>
        <v>-0.015999999999999997</v>
      </c>
      <c r="I102" s="47">
        <f t="shared" si="5"/>
        <v>90</v>
      </c>
      <c r="J102" s="58">
        <f>'County Data'!R102/'County Data'!Q102-1</f>
        <v>0.5836994530619564</v>
      </c>
      <c r="K102" s="47">
        <f t="shared" si="6"/>
        <v>98</v>
      </c>
      <c r="L102" s="47">
        <f t="shared" si="7"/>
        <v>194</v>
      </c>
      <c r="M102" s="59">
        <f>'County Data'!L102/'County Data'!J102</f>
        <v>513.4272731914025</v>
      </c>
      <c r="N102" s="60">
        <f>'County Data'!AN102/'County Data'!N102</f>
        <v>0.11273398117575173</v>
      </c>
      <c r="O102" s="60">
        <f>'County Data'!AB102/'County Data'!N102</f>
        <v>0.1505939861109479</v>
      </c>
      <c r="P102" s="77">
        <f>'County Data'!L102/'County Data'!AO102</f>
        <v>44.6756996890271</v>
      </c>
      <c r="Q102" s="62">
        <f>'County Data'!AR102/'County Data'!L102</f>
        <v>0.7912295530254064</v>
      </c>
      <c r="R102" s="59">
        <f>'County Data'!L102/'County Data'!AS102</f>
        <v>2.7314456440551367</v>
      </c>
      <c r="S102" s="82">
        <f>'County Data'!N102/'County Data'!M102-1</f>
        <v>0.5392392700175441</v>
      </c>
      <c r="T102" s="82">
        <f>'County Data'!AL102/'County Data'!AK102-1</f>
        <v>0.6192607663614784</v>
      </c>
      <c r="U102" s="82">
        <f>'County Data'!AB102/'County Data'!AA102-1</f>
        <v>0.4631807283936522</v>
      </c>
      <c r="V102" s="82">
        <f>'County Data'!Z102/'County Data'!Y102-1</f>
        <v>0.44998381353188743</v>
      </c>
      <c r="W102" s="82">
        <f>'County Data'!AH102/'County Data'!AG102-1</f>
        <v>0.7214354824522826</v>
      </c>
      <c r="X102" s="82">
        <f>'County Data'!AD102/'County Data'!AC102-1</f>
        <v>0.10599078341013835</v>
      </c>
    </row>
    <row r="103" spans="1:24" ht="12.75">
      <c r="A103" s="29">
        <v>27165</v>
      </c>
      <c r="B103" s="31" t="s">
        <v>205</v>
      </c>
      <c r="C103" s="28" t="s">
        <v>77</v>
      </c>
      <c r="D103" s="32">
        <v>0</v>
      </c>
      <c r="E103" s="28">
        <f>'County Data'!G103</f>
        <v>0</v>
      </c>
      <c r="F103" s="58">
        <f>'County Data'!L103/'County Data'!K103-1</f>
        <v>0.016606745420304714</v>
      </c>
      <c r="G103" s="47">
        <f t="shared" si="4"/>
        <v>156</v>
      </c>
      <c r="H103" s="58">
        <f>('County Data'!P103-'County Data'!O103)/100</f>
        <v>0.0029999999999999983</v>
      </c>
      <c r="I103" s="47">
        <f t="shared" si="5"/>
        <v>242</v>
      </c>
      <c r="J103" s="58">
        <f>'County Data'!R103/'County Data'!Q103-1</f>
        <v>0.4639639639639639</v>
      </c>
      <c r="K103" s="47">
        <f t="shared" si="6"/>
        <v>214</v>
      </c>
      <c r="L103" s="47">
        <f t="shared" si="7"/>
        <v>612</v>
      </c>
      <c r="M103" s="59">
        <f>'County Data'!L103/'County Data'!J103</f>
        <v>27.33067912457138</v>
      </c>
      <c r="N103" s="60">
        <f>'County Data'!AN103/'County Data'!N103</f>
        <v>0.1263272954403498</v>
      </c>
      <c r="O103" s="60">
        <f>'County Data'!AB103/'County Data'!N103</f>
        <v>0.2726420986883198</v>
      </c>
      <c r="P103" s="77">
        <f>'County Data'!L103/'County Data'!AO103</f>
        <v>36.42944785276074</v>
      </c>
      <c r="Q103" s="62">
        <f>'County Data'!AR103/'County Data'!L103</f>
        <v>0</v>
      </c>
      <c r="R103" s="59">
        <f>'County Data'!L103/'County Data'!AS103</f>
        <v>2.358220810166799</v>
      </c>
      <c r="S103" s="82">
        <f>'County Data'!N103/'County Data'!M103-1</f>
        <v>0.14973070017953316</v>
      </c>
      <c r="T103" s="82">
        <f>'County Data'!AL103/'County Data'!AK103-1</f>
        <v>0.2857142857142858</v>
      </c>
      <c r="U103" s="82">
        <f>'County Data'!AB103/'County Data'!AA103-1</f>
        <v>0.021052631578947434</v>
      </c>
      <c r="V103" s="82">
        <f>'County Data'!Z103/'County Data'!Y103-1</f>
        <v>0.4409722222222223</v>
      </c>
      <c r="W103" s="82">
        <f>'County Data'!AH103/'County Data'!AG103-1</f>
        <v>0.10997442455242967</v>
      </c>
      <c r="X103" s="82">
        <f>'County Data'!AD103/'County Data'!AC103-1</f>
        <v>0.45238095238095233</v>
      </c>
    </row>
    <row r="104" spans="1:24" ht="12.75">
      <c r="A104" s="29">
        <v>27167</v>
      </c>
      <c r="B104" s="31" t="s">
        <v>206</v>
      </c>
      <c r="C104" s="28" t="s">
        <v>77</v>
      </c>
      <c r="D104" s="32">
        <v>0</v>
      </c>
      <c r="E104" s="28">
        <f>'County Data'!G104</f>
        <v>0</v>
      </c>
      <c r="F104" s="58">
        <f>'County Data'!L104/'County Data'!K104-1</f>
        <v>-0.050292708887706206</v>
      </c>
      <c r="G104" s="47">
        <f t="shared" si="4"/>
        <v>214</v>
      </c>
      <c r="H104" s="58">
        <f>('County Data'!P104-'County Data'!O104)/100</f>
        <v>-0.022000000000000002</v>
      </c>
      <c r="I104" s="47">
        <f t="shared" si="5"/>
        <v>58</v>
      </c>
      <c r="J104" s="58">
        <f>'County Data'!R104/'County Data'!Q104-1</f>
        <v>0.5731850882930019</v>
      </c>
      <c r="K104" s="47">
        <f t="shared" si="6"/>
        <v>109</v>
      </c>
      <c r="L104" s="47">
        <f t="shared" si="7"/>
        <v>381</v>
      </c>
      <c r="M104" s="59">
        <f>'County Data'!L104/'County Data'!J104</f>
        <v>9.49871585026681</v>
      </c>
      <c r="N104" s="60">
        <f>'County Data'!AN104/'County Data'!N104</f>
        <v>0.1519867549668874</v>
      </c>
      <c r="O104" s="60">
        <f>'County Data'!AB104/'County Data'!N104</f>
        <v>0.02880794701986755</v>
      </c>
      <c r="P104" s="77">
        <f>'County Data'!L104/'County Data'!AO104</f>
        <v>38.79347826086956</v>
      </c>
      <c r="Q104" s="62">
        <f>'County Data'!AR104/'County Data'!L104</f>
        <v>0</v>
      </c>
      <c r="R104" s="59">
        <f>'County Data'!L104/'County Data'!AS104</f>
        <v>2.2988727858293077</v>
      </c>
      <c r="S104" s="82">
        <f>'County Data'!N104/'County Data'!M104-1</f>
        <v>0.06864826610049546</v>
      </c>
      <c r="T104" s="82">
        <f>'County Data'!AL104/'County Data'!AK104-1</f>
        <v>0.06145833333333339</v>
      </c>
      <c r="U104" s="82">
        <f>'County Data'!AB104/'County Data'!AA104-1</f>
        <v>1.9</v>
      </c>
      <c r="V104" s="82">
        <f>'County Data'!Z104/'County Data'!Y104-1</f>
        <v>-1</v>
      </c>
      <c r="W104" s="82">
        <f>'County Data'!AH104/'County Data'!AG104-1</f>
        <v>-0.07065217391304346</v>
      </c>
      <c r="X104" s="82">
        <f>'County Data'!AD104/'County Data'!AC104-1</f>
        <v>-0.037234042553191515</v>
      </c>
    </row>
    <row r="105" spans="1:24" ht="12.75">
      <c r="A105" s="29">
        <v>27169</v>
      </c>
      <c r="B105" s="31" t="s">
        <v>207</v>
      </c>
      <c r="C105" s="28" t="s">
        <v>77</v>
      </c>
      <c r="D105" s="32">
        <v>0</v>
      </c>
      <c r="E105" s="28">
        <f>'County Data'!G105</f>
        <v>0</v>
      </c>
      <c r="F105" s="58">
        <f>'County Data'!L105/'County Data'!K105-1</f>
        <v>0.04509910512670401</v>
      </c>
      <c r="G105" s="47">
        <f t="shared" si="4"/>
        <v>130</v>
      </c>
      <c r="H105" s="58">
        <f>('County Data'!P105-'County Data'!O105)/100</f>
        <v>-0.025999999999999995</v>
      </c>
      <c r="I105" s="47">
        <f t="shared" si="5"/>
        <v>43</v>
      </c>
      <c r="J105" s="58">
        <f>'County Data'!R105/'County Data'!Q105-1</f>
        <v>0.5028103616813295</v>
      </c>
      <c r="K105" s="47">
        <f t="shared" si="6"/>
        <v>177</v>
      </c>
      <c r="L105" s="47">
        <f t="shared" si="7"/>
        <v>350</v>
      </c>
      <c r="M105" s="59">
        <f>'County Data'!L105/'County Data'!J105</f>
        <v>79.80489829804898</v>
      </c>
      <c r="N105" s="60">
        <f>'County Data'!AN105/'County Data'!N105</f>
        <v>0.12663840253729894</v>
      </c>
      <c r="O105" s="60">
        <f>'County Data'!AB105/'County Data'!N105</f>
        <v>0.2502993624389139</v>
      </c>
      <c r="P105" s="77">
        <f>'County Data'!L105/'County Data'!AO105</f>
        <v>38.24407039020658</v>
      </c>
      <c r="Q105" s="62">
        <f>'County Data'!AR105/'County Data'!L105</f>
        <v>0.5415424627388217</v>
      </c>
      <c r="R105" s="59">
        <f>'County Data'!L105/'County Data'!AS105</f>
        <v>2.556646718837911</v>
      </c>
      <c r="S105" s="82">
        <f>'County Data'!N105/'County Data'!M105-1</f>
        <v>0.1929655225666962</v>
      </c>
      <c r="T105" s="82">
        <f>'County Data'!AL105/'County Data'!AK105-1</f>
        <v>0.32471856667195187</v>
      </c>
      <c r="U105" s="82">
        <f>'County Data'!AB105/'County Data'!AA105-1</f>
        <v>0.06061437191442676</v>
      </c>
      <c r="V105" s="82">
        <f>'County Data'!Z105/'County Data'!Y105-1</f>
        <v>0.23035522066738423</v>
      </c>
      <c r="W105" s="82">
        <f>'County Data'!AH105/'County Data'!AG105-1</f>
        <v>0.14308354086484032</v>
      </c>
      <c r="X105" s="82">
        <f>'County Data'!AD105/'County Data'!AC105-1</f>
        <v>0.22254901960784323</v>
      </c>
    </row>
    <row r="106" spans="1:24" ht="12.75">
      <c r="A106" s="29">
        <v>27171</v>
      </c>
      <c r="B106" s="31" t="s">
        <v>208</v>
      </c>
      <c r="C106" s="28" t="s">
        <v>77</v>
      </c>
      <c r="D106" s="32">
        <v>1</v>
      </c>
      <c r="E106" s="28">
        <f>'County Data'!G106</f>
        <v>0</v>
      </c>
      <c r="F106" s="58">
        <f>'County Data'!L106/'County Data'!K106-1</f>
        <v>0.3096492504730024</v>
      </c>
      <c r="G106" s="47">
        <f t="shared" si="4"/>
        <v>12</v>
      </c>
      <c r="H106" s="58">
        <f>('County Data'!P106-'County Data'!O106)/100</f>
        <v>-0.022000000000000002</v>
      </c>
      <c r="I106" s="47">
        <f t="shared" si="5"/>
        <v>58</v>
      </c>
      <c r="J106" s="58">
        <f>'County Data'!R106/'County Data'!Q106-1</f>
        <v>0.6064781675017896</v>
      </c>
      <c r="K106" s="47">
        <f t="shared" si="6"/>
        <v>83</v>
      </c>
      <c r="L106" s="47">
        <f t="shared" si="7"/>
        <v>153</v>
      </c>
      <c r="M106" s="59">
        <f>'County Data'!L106/'County Data'!J106</f>
        <v>136.17117866924926</v>
      </c>
      <c r="N106" s="60">
        <f>'County Data'!AN106/'County Data'!N106</f>
        <v>0.12649453720882292</v>
      </c>
      <c r="O106" s="60">
        <f>'County Data'!AB106/'County Data'!N106</f>
        <v>0.1352298495155638</v>
      </c>
      <c r="P106" s="77">
        <f>'County Data'!L106/'County Data'!AO106</f>
        <v>38.032967032967036</v>
      </c>
      <c r="Q106" s="62">
        <f>'County Data'!AR106/'County Data'!L106</f>
        <v>0.37175782899562154</v>
      </c>
      <c r="R106" s="59">
        <f>'County Data'!L106/'County Data'!AS106</f>
        <v>2.619298500946005</v>
      </c>
      <c r="S106" s="82">
        <f>'County Data'!N106/'County Data'!M106-1</f>
        <v>0.5267920371390353</v>
      </c>
      <c r="T106" s="82">
        <f>'County Data'!AL106/'County Data'!AK106-1</f>
        <v>0.4923857868020305</v>
      </c>
      <c r="U106" s="82">
        <f>'County Data'!AB106/'County Data'!AA106-1</f>
        <v>0.9655430711610486</v>
      </c>
      <c r="V106" s="82">
        <f>'County Data'!Z106/'County Data'!Y106-1</f>
        <v>0.8663967611336032</v>
      </c>
      <c r="W106" s="82">
        <f>'County Data'!AH106/'County Data'!AG106-1</f>
        <v>0.4261931187569368</v>
      </c>
      <c r="X106" s="82">
        <f>'County Data'!AD106/'County Data'!AC106-1</f>
        <v>0.4040207522697794</v>
      </c>
    </row>
    <row r="107" spans="1:24" ht="12.75">
      <c r="A107" s="29">
        <v>27173</v>
      </c>
      <c r="B107" s="31" t="s">
        <v>209</v>
      </c>
      <c r="C107" s="28" t="s">
        <v>77</v>
      </c>
      <c r="D107" s="32">
        <v>0</v>
      </c>
      <c r="E107" s="28">
        <f>'County Data'!G107</f>
        <v>0</v>
      </c>
      <c r="F107" s="58">
        <f>'County Data'!L107/'County Data'!K107-1</f>
        <v>-0.051694625128380745</v>
      </c>
      <c r="G107" s="47">
        <f t="shared" si="4"/>
        <v>216</v>
      </c>
      <c r="H107" s="58">
        <f>('County Data'!P107-'County Data'!O107)/100</f>
        <v>0.007000000000000002</v>
      </c>
      <c r="I107" s="47">
        <f t="shared" si="5"/>
        <v>264</v>
      </c>
      <c r="J107" s="58">
        <f>'County Data'!R107/'County Data'!Q107-1</f>
        <v>0.4647753838377455</v>
      </c>
      <c r="K107" s="47">
        <f t="shared" si="6"/>
        <v>212</v>
      </c>
      <c r="L107" s="47">
        <f t="shared" si="7"/>
        <v>692</v>
      </c>
      <c r="M107" s="59">
        <f>'County Data'!L107/'County Data'!J107</f>
        <v>14.617607092441853</v>
      </c>
      <c r="N107" s="60">
        <f>'County Data'!AN107/'County Data'!N107</f>
        <v>0.2084511728497754</v>
      </c>
      <c r="O107" s="60">
        <f>'County Data'!AB107/'County Data'!N107</f>
        <v>0.1091332556978872</v>
      </c>
      <c r="P107" s="77">
        <f>'County Data'!L107/'County Data'!AO107</f>
        <v>31.839080459770116</v>
      </c>
      <c r="Q107" s="62">
        <f>'County Data'!AR107/'County Data'!L107</f>
        <v>0</v>
      </c>
      <c r="R107" s="59">
        <f>'County Data'!L107/'County Data'!AS107</f>
        <v>2.273753334701416</v>
      </c>
      <c r="S107" s="82">
        <f>'County Data'!N107/'County Data'!M107-1</f>
        <v>0.21655535316737495</v>
      </c>
      <c r="T107" s="82">
        <f>'County Data'!AL107/'County Data'!AK107-1</f>
        <v>0.5058724832214765</v>
      </c>
      <c r="U107" s="82">
        <f>'County Data'!AB107/'County Data'!AA107-1</f>
        <v>0.31200000000000006</v>
      </c>
      <c r="V107" s="82">
        <f>'County Data'!Z107/'County Data'!Y107-1</f>
        <v>0.421875</v>
      </c>
      <c r="W107" s="82">
        <f>'County Data'!AH107/'County Data'!AG107-1</f>
        <v>0.06900584795321629</v>
      </c>
      <c r="X107" s="82">
        <f>'County Data'!AD107/'County Data'!AC107-1</f>
        <v>-0.09030100334448166</v>
      </c>
    </row>
    <row r="108" spans="1:24" ht="12.75">
      <c r="A108" s="29">
        <v>30001</v>
      </c>
      <c r="B108" s="31" t="s">
        <v>212</v>
      </c>
      <c r="C108" s="31" t="s">
        <v>213</v>
      </c>
      <c r="D108" s="32">
        <v>0</v>
      </c>
      <c r="E108" s="28">
        <f>'County Data'!G108</f>
        <v>0</v>
      </c>
      <c r="F108" s="58">
        <f>'County Data'!L108/'County Data'!K108-1</f>
        <v>0.09235517568850904</v>
      </c>
      <c r="G108" s="47">
        <f t="shared" si="4"/>
        <v>92</v>
      </c>
      <c r="H108" s="58">
        <f>('County Data'!P108-'County Data'!O108)/100</f>
        <v>-0.009</v>
      </c>
      <c r="I108" s="47">
        <f t="shared" si="5"/>
        <v>138</v>
      </c>
      <c r="J108" s="58">
        <f>'County Data'!R108/'County Data'!Q108-1</f>
        <v>0.4224277612746421</v>
      </c>
      <c r="K108" s="47">
        <f t="shared" si="6"/>
        <v>234</v>
      </c>
      <c r="L108" s="47">
        <f t="shared" si="7"/>
        <v>464</v>
      </c>
      <c r="M108" s="59">
        <f>'County Data'!L108/'County Data'!J108</f>
        <v>1.6602286648347981</v>
      </c>
      <c r="N108" s="60">
        <f>'County Data'!AN108/'County Data'!N108</f>
        <v>0.21001246364769421</v>
      </c>
      <c r="O108" s="60">
        <f>'County Data'!AB108/'County Data'!N108</f>
        <v>0.025135022850020772</v>
      </c>
      <c r="P108" s="77">
        <f>'County Data'!L108/'County Data'!AO108</f>
        <v>25.21095890410959</v>
      </c>
      <c r="Q108" s="62">
        <f>'County Data'!AR108/'County Data'!L108</f>
        <v>0</v>
      </c>
      <c r="R108" s="59">
        <f>'County Data'!L108/'County Data'!AS108</f>
        <v>2.0131262305841173</v>
      </c>
      <c r="S108" s="82">
        <f>'County Data'!N108/'County Data'!M108-1</f>
        <v>0.295827725437416</v>
      </c>
      <c r="T108" s="82">
        <f>'County Data'!AL108/'County Data'!AK108-1</f>
        <v>0.46313603322949115</v>
      </c>
      <c r="U108" s="82">
        <f>'County Data'!AB108/'County Data'!AA108-1</f>
        <v>0.34444444444444455</v>
      </c>
      <c r="V108" s="82">
        <v>0</v>
      </c>
      <c r="W108" s="82">
        <f>'County Data'!AH108/'County Data'!AG108-1</f>
        <v>0.5312977099236642</v>
      </c>
      <c r="X108" s="82">
        <f>'County Data'!AD108/'County Data'!AC108-1</f>
        <v>-1</v>
      </c>
    </row>
    <row r="109" spans="1:24" ht="12.75">
      <c r="A109" s="29">
        <v>30003</v>
      </c>
      <c r="B109" s="31" t="s">
        <v>214</v>
      </c>
      <c r="C109" s="31" t="s">
        <v>213</v>
      </c>
      <c r="D109" s="32">
        <v>0</v>
      </c>
      <c r="E109" s="28">
        <f>'County Data'!G109</f>
        <v>0</v>
      </c>
      <c r="F109" s="58">
        <f>'County Data'!L109/'County Data'!K109-1</f>
        <v>0.11766781335450305</v>
      </c>
      <c r="G109" s="47">
        <f t="shared" si="4"/>
        <v>68</v>
      </c>
      <c r="H109" s="58">
        <f>('County Data'!P109-'County Data'!O109)/100</f>
        <v>0.011999999999999993</v>
      </c>
      <c r="I109" s="47">
        <f t="shared" si="5"/>
        <v>281</v>
      </c>
      <c r="J109" s="58">
        <f>'County Data'!R109/'County Data'!Q109-1</f>
        <v>0.36738268645708483</v>
      </c>
      <c r="K109" s="47">
        <f t="shared" si="6"/>
        <v>262</v>
      </c>
      <c r="L109" s="47">
        <f t="shared" si="7"/>
        <v>611</v>
      </c>
      <c r="M109" s="59">
        <f>'County Data'!L109/'County Data'!J109</f>
        <v>2.536797680825165</v>
      </c>
      <c r="N109" s="60">
        <f>'County Data'!AN109/'County Data'!N109</f>
        <v>0.23511029411764706</v>
      </c>
      <c r="O109" s="60">
        <f>'County Data'!AB109/'County Data'!N109</f>
        <v>0.013235294117647059</v>
      </c>
      <c r="P109" s="77">
        <f>'County Data'!L109/'County Data'!AO109</f>
        <v>60.91826923076923</v>
      </c>
      <c r="Q109" s="62">
        <f>'County Data'!AR109/'County Data'!L109</f>
        <v>0</v>
      </c>
      <c r="R109" s="59">
        <f>'County Data'!L109/'County Data'!AS109</f>
        <v>2.7220193340494094</v>
      </c>
      <c r="S109" s="82">
        <f>'County Data'!N109/'County Data'!M109-1</f>
        <v>0.35627025679381696</v>
      </c>
      <c r="T109" s="82">
        <f>'County Data'!AL109/'County Data'!AK109-1</f>
        <v>1.2386740331491715</v>
      </c>
      <c r="U109" s="82">
        <f>'County Data'!AB109/'County Data'!AA109-1</f>
        <v>-0.1428571428571429</v>
      </c>
      <c r="V109" s="82">
        <f>'County Data'!Z109/'County Data'!Y109-1</f>
        <v>0.18497109826589586</v>
      </c>
      <c r="W109" s="82">
        <f>'County Data'!AH109/'County Data'!AG109-1</f>
        <v>0.398076923076923</v>
      </c>
      <c r="X109" s="82">
        <f>'County Data'!AD109/'County Data'!AC109-1</f>
        <v>-0.07751937984496127</v>
      </c>
    </row>
    <row r="110" spans="1:24" ht="12.75">
      <c r="A110" s="29">
        <v>30005</v>
      </c>
      <c r="B110" s="31" t="s">
        <v>217</v>
      </c>
      <c r="C110" s="31" t="s">
        <v>213</v>
      </c>
      <c r="D110" s="32">
        <v>0</v>
      </c>
      <c r="E110" s="28">
        <f>'County Data'!G110</f>
        <v>0</v>
      </c>
      <c r="F110" s="58">
        <f>'County Data'!L110/'County Data'!K110-1</f>
        <v>0.04176575505350777</v>
      </c>
      <c r="G110" s="47">
        <f t="shared" si="4"/>
        <v>134</v>
      </c>
      <c r="H110" s="58">
        <f>('County Data'!P110-'County Data'!O110)/100</f>
        <v>-0.01</v>
      </c>
      <c r="I110" s="47">
        <f t="shared" si="5"/>
        <v>134</v>
      </c>
      <c r="J110" s="58">
        <f>'County Data'!R110/'County Data'!Q110-1</f>
        <v>0.24327522284452163</v>
      </c>
      <c r="K110" s="47">
        <f t="shared" si="6"/>
        <v>290</v>
      </c>
      <c r="L110" s="47">
        <f t="shared" si="7"/>
        <v>558</v>
      </c>
      <c r="M110" s="59">
        <f>'County Data'!L110/'County Data'!J110</f>
        <v>1.658444247264123</v>
      </c>
      <c r="N110" s="60">
        <f>'County Data'!AN110/'County Data'!N110</f>
        <v>0.3060869565217391</v>
      </c>
      <c r="O110" s="60">
        <f>'County Data'!AB110/'County Data'!N110</f>
        <v>0.01565217391304348</v>
      </c>
      <c r="P110" s="77">
        <f>'County Data'!L110/'County Data'!AO110</f>
        <v>42.22289156626506</v>
      </c>
      <c r="Q110" s="62">
        <f>'County Data'!AR110/'County Data'!L110</f>
        <v>0</v>
      </c>
      <c r="R110" s="59">
        <f>'County Data'!L110/'County Data'!AS110</f>
        <v>2.3783508652867322</v>
      </c>
      <c r="S110" s="82">
        <f>'County Data'!N110/'County Data'!M110-1</f>
        <v>-0.021276595744680882</v>
      </c>
      <c r="T110" s="82">
        <f>'County Data'!AL110/'County Data'!AK110-1</f>
        <v>-0.09370629370629369</v>
      </c>
      <c r="U110" s="82">
        <f>'County Data'!AB110/'County Data'!AA110-1</f>
        <v>0.125</v>
      </c>
      <c r="V110" s="82">
        <f>'County Data'!Z110/'County Data'!Y110-1</f>
        <v>0.4605263157894737</v>
      </c>
      <c r="W110" s="82">
        <f>'County Data'!AH110/'County Data'!AG110-1</f>
        <v>-0.08374384236453203</v>
      </c>
      <c r="X110" s="82">
        <f>'County Data'!AD110/'County Data'!AC110-1</f>
        <v>0.014705882352941124</v>
      </c>
    </row>
    <row r="111" spans="1:24" ht="12.75">
      <c r="A111" s="29">
        <v>30007</v>
      </c>
      <c r="B111" s="31" t="s">
        <v>219</v>
      </c>
      <c r="C111" s="31" t="s">
        <v>213</v>
      </c>
      <c r="D111" s="32">
        <v>0</v>
      </c>
      <c r="E111" s="28">
        <f>'County Data'!G111</f>
        <v>0</v>
      </c>
      <c r="F111" s="58">
        <f>'County Data'!L111/'County Data'!K111-1</f>
        <v>0.3215792646172393</v>
      </c>
      <c r="G111" s="47">
        <f t="shared" si="4"/>
        <v>11</v>
      </c>
      <c r="H111" s="58">
        <f>('County Data'!P111-'County Data'!O111)/100</f>
        <v>0</v>
      </c>
      <c r="I111" s="47">
        <f t="shared" si="5"/>
        <v>208</v>
      </c>
      <c r="J111" s="58">
        <f>'County Data'!R111/'County Data'!Q111-1</f>
        <v>0.40129851181791665</v>
      </c>
      <c r="K111" s="47">
        <f t="shared" si="6"/>
        <v>245</v>
      </c>
      <c r="L111" s="47">
        <f t="shared" si="7"/>
        <v>464</v>
      </c>
      <c r="M111" s="59">
        <f>'County Data'!L111/'County Data'!J111</f>
        <v>3.6802967737603653</v>
      </c>
      <c r="N111" s="60">
        <f>'County Data'!AN111/'County Data'!N111</f>
        <v>0.1357308584686775</v>
      </c>
      <c r="O111" s="60">
        <f>'County Data'!AB111/'County Data'!N111</f>
        <v>0.21751740139211137</v>
      </c>
      <c r="P111" s="77">
        <f>'County Data'!L111/'County Data'!AO111</f>
        <v>39.86363636363637</v>
      </c>
      <c r="Q111" s="62">
        <f>'County Data'!AR111/'County Data'!L111</f>
        <v>0</v>
      </c>
      <c r="R111" s="59">
        <f>'County Data'!L111/'County Data'!AS111</f>
        <v>2.1903096903096904</v>
      </c>
      <c r="S111" s="82">
        <f>'County Data'!N111/'County Data'!M111-1</f>
        <v>0.3869670152855993</v>
      </c>
      <c r="T111" s="82">
        <f>'County Data'!AL111/'County Data'!AK111-1</f>
        <v>0.38257575757575757</v>
      </c>
      <c r="U111" s="82">
        <f>'County Data'!AB111/'County Data'!AA111-1</f>
        <v>1.5337837837837838</v>
      </c>
      <c r="V111" s="82">
        <f>'County Data'!Z111/'County Data'!Y111-1</f>
        <v>0.5833333333333333</v>
      </c>
      <c r="W111" s="82">
        <f>'County Data'!AH111/'County Data'!AG111-1</f>
        <v>0.1972477064220184</v>
      </c>
      <c r="X111" s="82">
        <f>'County Data'!AD111/'County Data'!AC111-1</f>
        <v>-0.3027522935779816</v>
      </c>
    </row>
    <row r="112" spans="1:24" ht="12.75">
      <c r="A112" s="29">
        <v>30009</v>
      </c>
      <c r="B112" s="31" t="s">
        <v>220</v>
      </c>
      <c r="C112" s="31" t="s">
        <v>213</v>
      </c>
      <c r="D112" s="32">
        <v>0</v>
      </c>
      <c r="E112" s="28">
        <f>'County Data'!G112</f>
        <v>0</v>
      </c>
      <c r="F112" s="58">
        <f>'County Data'!L112/'County Data'!K112-1</f>
        <v>0.18217821782178212</v>
      </c>
      <c r="G112" s="47">
        <f t="shared" si="4"/>
        <v>36</v>
      </c>
      <c r="H112" s="58">
        <f>('County Data'!P112-'County Data'!O112)/100</f>
        <v>0.009000000000000003</v>
      </c>
      <c r="I112" s="47">
        <f t="shared" si="5"/>
        <v>273</v>
      </c>
      <c r="J112" s="58">
        <f>'County Data'!R112/'County Data'!Q112-1</f>
        <v>0.4216263207168651</v>
      </c>
      <c r="K112" s="47">
        <f t="shared" si="6"/>
        <v>235</v>
      </c>
      <c r="L112" s="47">
        <f t="shared" si="7"/>
        <v>544</v>
      </c>
      <c r="M112" s="59">
        <f>'County Data'!L112/'County Data'!J112</f>
        <v>4.663903089249879</v>
      </c>
      <c r="N112" s="60">
        <f>'County Data'!AN112/'County Data'!N112</f>
        <v>0.14722426021032037</v>
      </c>
      <c r="O112" s="60">
        <f>'County Data'!AB112/'County Data'!N112</f>
        <v>0.03692834433846906</v>
      </c>
      <c r="P112" s="77">
        <f>'County Data'!L112/'County Data'!AO112</f>
        <v>31.215686274509803</v>
      </c>
      <c r="Q112" s="62">
        <f>'County Data'!AR112/'County Data'!L112</f>
        <v>0</v>
      </c>
      <c r="R112" s="59">
        <f>'County Data'!L112/'County Data'!AS112</f>
        <v>1.7386239534037131</v>
      </c>
      <c r="S112" s="82">
        <f>'County Data'!N112/'County Data'!M112-1</f>
        <v>0.46664275466284066</v>
      </c>
      <c r="T112" s="82">
        <f>'County Data'!AL112/'County Data'!AK112-1</f>
        <v>0.5921052631578947</v>
      </c>
      <c r="U112" s="82">
        <f>'County Data'!AB112/'County Data'!AA112-1</f>
        <v>0.18897637795275601</v>
      </c>
      <c r="V112" s="82">
        <f>'County Data'!Z112/'County Data'!Y112-1</f>
        <v>0.6787564766839378</v>
      </c>
      <c r="W112" s="82">
        <f>'County Data'!AH112/'County Data'!AG112-1</f>
        <v>0.44065040650406506</v>
      </c>
      <c r="X112" s="82">
        <f>'County Data'!AD112/'County Data'!AC112-1</f>
        <v>0.2685185185185186</v>
      </c>
    </row>
    <row r="113" spans="1:24" ht="12.75">
      <c r="A113" s="29">
        <v>30011</v>
      </c>
      <c r="B113" s="31" t="s">
        <v>221</v>
      </c>
      <c r="C113" s="31" t="s">
        <v>213</v>
      </c>
      <c r="D113" s="32">
        <v>0</v>
      </c>
      <c r="E113" s="28">
        <f>'County Data'!G113</f>
        <v>2</v>
      </c>
      <c r="F113" s="58">
        <f>'County Data'!L113/'County Data'!K113-1</f>
        <v>-0.09514304723885558</v>
      </c>
      <c r="G113" s="47">
        <f t="shared" si="4"/>
        <v>253</v>
      </c>
      <c r="H113" s="58">
        <f>('County Data'!P113-'County Data'!O113)/100</f>
        <v>0.0020000000000000018</v>
      </c>
      <c r="I113" s="47">
        <f t="shared" si="5"/>
        <v>235</v>
      </c>
      <c r="J113" s="58">
        <f>'County Data'!R113/'County Data'!Q113-1</f>
        <v>0.4132250945775535</v>
      </c>
      <c r="K113" s="47">
        <f t="shared" si="6"/>
        <v>242</v>
      </c>
      <c r="L113" s="47">
        <f t="shared" si="7"/>
        <v>730</v>
      </c>
      <c r="M113" s="59">
        <f>'County Data'!L113/'County Data'!J113</f>
        <v>0.40722464427729604</v>
      </c>
      <c r="N113" s="60">
        <f>'County Data'!AN113/'County Data'!N113</f>
        <v>0.3032128514056225</v>
      </c>
      <c r="O113" s="60">
        <f>'County Data'!AB113/'County Data'!N113</f>
        <v>0</v>
      </c>
      <c r="P113" s="77">
        <f>'County Data'!L113/'County Data'!AO113</f>
        <v>50.370370370370374</v>
      </c>
      <c r="Q113" s="62">
        <f>'County Data'!AR113/'County Data'!L113</f>
        <v>0</v>
      </c>
      <c r="R113" s="59">
        <f>'County Data'!L113/'County Data'!AS113</f>
        <v>1.6769420468557337</v>
      </c>
      <c r="S113" s="82">
        <f>'County Data'!N113/'County Data'!M113-1</f>
        <v>0.1116071428571428</v>
      </c>
      <c r="T113" s="82">
        <f>'County Data'!AL113/'County Data'!AK113-1</f>
        <v>-1</v>
      </c>
      <c r="U113" s="82">
        <f>'County Data'!AB113/'County Data'!AA113-1</f>
        <v>-1</v>
      </c>
      <c r="V113" s="82">
        <f>'County Data'!Z113/'County Data'!Y113-1</f>
        <v>-1</v>
      </c>
      <c r="W113" s="82">
        <f>'County Data'!AH113/'County Data'!AG113-1</f>
        <v>-0.22368421052631582</v>
      </c>
      <c r="X113" s="82">
        <f>'County Data'!AD113/'County Data'!AC113-1</f>
        <v>0</v>
      </c>
    </row>
    <row r="114" spans="1:24" ht="12.75">
      <c r="A114" s="29">
        <v>30013</v>
      </c>
      <c r="B114" s="31" t="s">
        <v>222</v>
      </c>
      <c r="C114" s="31" t="s">
        <v>213</v>
      </c>
      <c r="D114" s="32">
        <v>1</v>
      </c>
      <c r="E114" s="28">
        <f>'County Data'!G114</f>
        <v>0</v>
      </c>
      <c r="F114" s="58">
        <f>'County Data'!L114/'County Data'!K114-1</f>
        <v>0.03431542907157836</v>
      </c>
      <c r="G114" s="47">
        <f t="shared" si="4"/>
        <v>139</v>
      </c>
      <c r="H114" s="58">
        <f>('County Data'!P114-'County Data'!O114)/100</f>
        <v>-0.003000000000000007</v>
      </c>
      <c r="I114" s="47">
        <f t="shared" si="5"/>
        <v>179</v>
      </c>
      <c r="J114" s="58">
        <f>'County Data'!R114/'County Data'!Q114-1</f>
        <v>0.4301206216655069</v>
      </c>
      <c r="K114" s="47">
        <f t="shared" si="6"/>
        <v>228</v>
      </c>
      <c r="L114" s="47">
        <f t="shared" si="7"/>
        <v>546</v>
      </c>
      <c r="M114" s="59">
        <f>'County Data'!L114/'County Data'!J114</f>
        <v>29.7836932268849</v>
      </c>
      <c r="N114" s="60">
        <f>'County Data'!AN114/'County Data'!N114</f>
        <v>0.19508358327914926</v>
      </c>
      <c r="O114" s="60">
        <f>'County Data'!AB114/'County Data'!N114</f>
        <v>0.03118904293474841</v>
      </c>
      <c r="P114" s="77">
        <f>'County Data'!L114/'County Data'!AO114</f>
        <v>31.340483619344774</v>
      </c>
      <c r="Q114" s="62">
        <f>'County Data'!AR114/'County Data'!L114</f>
        <v>0.7054768097365507</v>
      </c>
      <c r="R114" s="59">
        <f>'County Data'!L114/'County Data'!AS114</f>
        <v>2.28124911284599</v>
      </c>
      <c r="S114" s="82">
        <f>'County Data'!N114/'County Data'!M114-1</f>
        <v>0.12197016049324616</v>
      </c>
      <c r="T114" s="82">
        <f>'County Data'!AL114/'County Data'!AK114-1</f>
        <v>0.2711016323517348</v>
      </c>
      <c r="U114" s="82">
        <f>'County Data'!AB114/'County Data'!AA114-1</f>
        <v>0.1934189406099518</v>
      </c>
      <c r="V114" s="82">
        <f>'County Data'!Z114/'County Data'!Y114-1</f>
        <v>0.48174006444683126</v>
      </c>
      <c r="W114" s="82">
        <f>'County Data'!AH114/'County Data'!AG114-1</f>
        <v>0.1553252734599886</v>
      </c>
      <c r="X114" s="82">
        <f>'County Data'!AD114/'County Data'!AC114-1</f>
        <v>-0.07749077490774903</v>
      </c>
    </row>
    <row r="115" spans="1:24" ht="12.75">
      <c r="A115" s="29">
        <v>30015</v>
      </c>
      <c r="B115" s="31" t="s">
        <v>223</v>
      </c>
      <c r="C115" s="31" t="s">
        <v>213</v>
      </c>
      <c r="D115" s="32">
        <v>0</v>
      </c>
      <c r="E115" s="28">
        <f>'County Data'!G115</f>
        <v>0</v>
      </c>
      <c r="F115" s="58">
        <f>'County Data'!L115/'County Data'!K115-1</f>
        <v>0.09501100513573002</v>
      </c>
      <c r="G115" s="47">
        <f t="shared" si="4"/>
        <v>86</v>
      </c>
      <c r="H115" s="58">
        <f>('County Data'!P115-'County Data'!O115)/100</f>
        <v>0.005</v>
      </c>
      <c r="I115" s="47">
        <f t="shared" si="5"/>
        <v>256</v>
      </c>
      <c r="J115" s="58">
        <f>'County Data'!R115/'County Data'!Q115-1</f>
        <v>-0.11262135922330097</v>
      </c>
      <c r="K115" s="47">
        <f t="shared" si="6"/>
        <v>303</v>
      </c>
      <c r="L115" s="47">
        <f t="shared" si="7"/>
        <v>645</v>
      </c>
      <c r="M115" s="59">
        <f>'County Data'!L115/'County Data'!J115</f>
        <v>1.502476443585407</v>
      </c>
      <c r="N115" s="60">
        <f>'County Data'!AN115/'County Data'!N115</f>
        <v>0.24964672633066415</v>
      </c>
      <c r="O115" s="60">
        <f>'County Data'!AB115/'County Data'!N115</f>
        <v>0.0263777673104098</v>
      </c>
      <c r="P115" s="77">
        <f>'County Data'!L115/'County Data'!AO115</f>
        <v>38.76623376623377</v>
      </c>
      <c r="Q115" s="62">
        <f>'County Data'!AR115/'County Data'!L115</f>
        <v>0</v>
      </c>
      <c r="R115" s="59">
        <f>'County Data'!L115/'County Data'!AS115</f>
        <v>2.150576368876081</v>
      </c>
      <c r="S115" s="82">
        <f>'County Data'!N115/'County Data'!M115-1</f>
        <v>0.20830961866818432</v>
      </c>
      <c r="T115" s="82">
        <f>'County Data'!AL115/'County Data'!AK115-1</f>
        <v>0.20246913580246906</v>
      </c>
      <c r="U115" s="82">
        <f>'County Data'!AB115/'County Data'!AA115-1</f>
        <v>0.2727272727272727</v>
      </c>
      <c r="V115" s="82">
        <f>'County Data'!Z115/'County Data'!Y115-1</f>
        <v>0.13793103448275867</v>
      </c>
      <c r="W115" s="82">
        <f>'County Data'!AH115/'County Data'!AG115-1</f>
        <v>0.14868804664723023</v>
      </c>
      <c r="X115" s="82">
        <f>'County Data'!AD115/'County Data'!AC115-1</f>
        <v>0.1428571428571428</v>
      </c>
    </row>
    <row r="116" spans="1:24" ht="12.75">
      <c r="A116" s="29">
        <v>30017</v>
      </c>
      <c r="B116" s="31" t="s">
        <v>226</v>
      </c>
      <c r="C116" s="31" t="s">
        <v>213</v>
      </c>
      <c r="D116" s="32">
        <v>0</v>
      </c>
      <c r="E116" s="28">
        <f>'County Data'!G116</f>
        <v>0</v>
      </c>
      <c r="F116" s="58">
        <f>'County Data'!L116/'County Data'!K116-1</f>
        <v>-8.549200649743405E-05</v>
      </c>
      <c r="G116" s="47">
        <f t="shared" si="4"/>
        <v>173</v>
      </c>
      <c r="H116" s="58">
        <f>('County Data'!P116-'County Data'!O116)/100</f>
        <v>-0.005999999999999997</v>
      </c>
      <c r="I116" s="47">
        <f t="shared" si="5"/>
        <v>159</v>
      </c>
      <c r="J116" s="58">
        <f>'County Data'!R116/'County Data'!Q116-1</f>
        <v>0.3714143488270798</v>
      </c>
      <c r="K116" s="47">
        <f t="shared" si="6"/>
        <v>261</v>
      </c>
      <c r="L116" s="47">
        <f t="shared" si="7"/>
        <v>593</v>
      </c>
      <c r="M116" s="59">
        <f>'County Data'!L116/'County Data'!J116</f>
        <v>3.0914973250724236</v>
      </c>
      <c r="N116" s="60">
        <f>'County Data'!AN116/'County Data'!N116</f>
        <v>0.17897160399079048</v>
      </c>
      <c r="O116" s="60">
        <f>'County Data'!AB116/'County Data'!N116</f>
        <v>0.029316960859554875</v>
      </c>
      <c r="P116" s="77">
        <f>'County Data'!L116/'County Data'!AO116</f>
        <v>29.91304347826087</v>
      </c>
      <c r="Q116" s="62">
        <f>'County Data'!AR116/'County Data'!L116</f>
        <v>0.7256326949384405</v>
      </c>
      <c r="R116" s="59">
        <f>'County Data'!L116/'County Data'!AS116</f>
        <v>2.182089552238806</v>
      </c>
      <c r="S116" s="82">
        <f>'County Data'!N116/'County Data'!M116-1</f>
        <v>0.10143702451394754</v>
      </c>
      <c r="T116" s="82">
        <f>'County Data'!AL116/'County Data'!AK116-1</f>
        <v>0.23893805309734506</v>
      </c>
      <c r="U116" s="82">
        <f>'County Data'!AB116/'County Data'!AA116-1</f>
        <v>0.43609022556390986</v>
      </c>
      <c r="V116" s="82">
        <f>'County Data'!Z116/'County Data'!Y116-1</f>
        <v>0.23938223938223935</v>
      </c>
      <c r="W116" s="82">
        <f>'County Data'!AH116/'County Data'!AG116-1</f>
        <v>0.2676727561556791</v>
      </c>
      <c r="X116" s="82">
        <f>'County Data'!AD116/'County Data'!AC116-1</f>
        <v>-0.010526315789473717</v>
      </c>
    </row>
    <row r="117" spans="1:24" ht="12.75">
      <c r="A117" s="29">
        <v>30019</v>
      </c>
      <c r="B117" s="31" t="s">
        <v>227</v>
      </c>
      <c r="C117" s="31" t="s">
        <v>213</v>
      </c>
      <c r="D117" s="32">
        <v>0</v>
      </c>
      <c r="E117" s="28">
        <f>'County Data'!G117</f>
        <v>0</v>
      </c>
      <c r="F117" s="58">
        <f>'County Data'!L117/'County Data'!K117-1</f>
        <v>-0.10988526037069724</v>
      </c>
      <c r="G117" s="47">
        <f t="shared" si="4"/>
        <v>270</v>
      </c>
      <c r="H117" s="58">
        <f>('County Data'!P117-'County Data'!O117)/100</f>
        <v>0</v>
      </c>
      <c r="I117" s="47">
        <f t="shared" si="5"/>
        <v>208</v>
      </c>
      <c r="J117" s="58">
        <f>'County Data'!R117/'County Data'!Q117-1</f>
        <v>0.8086842761026662</v>
      </c>
      <c r="K117" s="47">
        <f t="shared" si="6"/>
        <v>13</v>
      </c>
      <c r="L117" s="47">
        <f t="shared" si="7"/>
        <v>491</v>
      </c>
      <c r="M117" s="59">
        <f>'County Data'!L117/'County Data'!J117</f>
        <v>1.4143071507706115</v>
      </c>
      <c r="N117" s="60">
        <f>'County Data'!AN117/'County Data'!N117</f>
        <v>0.17603911980440098</v>
      </c>
      <c r="O117" s="60">
        <f>'County Data'!AB117/'County Data'!N117</f>
        <v>0</v>
      </c>
      <c r="P117" s="77">
        <f>'County Data'!L117/'County Data'!AO117</f>
        <v>24.901234567901234</v>
      </c>
      <c r="Q117" s="62">
        <f>'County Data'!AR117/'County Data'!L117</f>
        <v>0</v>
      </c>
      <c r="R117" s="59">
        <f>'County Data'!L117/'County Data'!AS117</f>
        <v>1.7478336221837087</v>
      </c>
      <c r="S117" s="82">
        <f>'County Data'!N117/'County Data'!M117-1</f>
        <v>0.27812499999999996</v>
      </c>
      <c r="T117" s="82">
        <f>'County Data'!AL117/'County Data'!AK117-1</f>
        <v>0.06153846153846154</v>
      </c>
      <c r="U117" s="82">
        <f>'County Data'!AB117/'County Data'!AA117-1</f>
        <v>-1</v>
      </c>
      <c r="V117" s="82">
        <f>'County Data'!Z117/'County Data'!Y117-1</f>
        <v>-1</v>
      </c>
      <c r="W117" s="82">
        <f>'County Data'!AH117/'County Data'!AG117-1</f>
        <v>-0.14634146341463417</v>
      </c>
      <c r="X117" s="82">
        <f>'County Data'!AD117/'County Data'!AC117-1</f>
        <v>1.9500000000000002</v>
      </c>
    </row>
    <row r="118" spans="1:24" ht="12.75">
      <c r="A118" s="29">
        <v>30021</v>
      </c>
      <c r="B118" s="31" t="s">
        <v>229</v>
      </c>
      <c r="C118" s="31" t="s">
        <v>213</v>
      </c>
      <c r="D118" s="32">
        <v>0</v>
      </c>
      <c r="E118" s="28">
        <f>'County Data'!G118</f>
        <v>0</v>
      </c>
      <c r="F118" s="58">
        <f>'County Data'!L118/'County Data'!K118-1</f>
        <v>-0.0469226722777486</v>
      </c>
      <c r="G118" s="47">
        <f t="shared" si="4"/>
        <v>209</v>
      </c>
      <c r="H118" s="58">
        <f>('County Data'!P118-'County Data'!O118)/100</f>
        <v>-0.003999999999999999</v>
      </c>
      <c r="I118" s="47">
        <f t="shared" si="5"/>
        <v>175</v>
      </c>
      <c r="J118" s="58">
        <f>'County Data'!R118/'County Data'!Q118-1</f>
        <v>0.4658385093167703</v>
      </c>
      <c r="K118" s="47">
        <f t="shared" si="6"/>
        <v>209</v>
      </c>
      <c r="L118" s="47">
        <f t="shared" si="7"/>
        <v>593</v>
      </c>
      <c r="M118" s="59">
        <f>'County Data'!L118/'County Data'!J118</f>
        <v>3.8170962427368145</v>
      </c>
      <c r="N118" s="60">
        <f>'County Data'!AN118/'County Data'!N118</f>
        <v>0.19054187192118227</v>
      </c>
      <c r="O118" s="60">
        <f>'County Data'!AB118/'County Data'!N118</f>
        <v>0.012807881773399015</v>
      </c>
      <c r="P118" s="77">
        <f>'County Data'!L118/'County Data'!AO118</f>
        <v>28.85031847133758</v>
      </c>
      <c r="Q118" s="62">
        <f>'County Data'!AR118/'County Data'!L118</f>
        <v>0</v>
      </c>
      <c r="R118" s="59">
        <f>'County Data'!L118/'County Data'!AS118</f>
        <v>2.173464491362764</v>
      </c>
      <c r="S118" s="82">
        <f>'County Data'!N118/'County Data'!M118-1</f>
        <v>0.11587510993843453</v>
      </c>
      <c r="T118" s="82">
        <f>'County Data'!AL118/'County Data'!AK118-1</f>
        <v>0.2612903225806451</v>
      </c>
      <c r="U118" s="82">
        <f>'County Data'!AB118/'County Data'!AA118-1</f>
        <v>-0.1558441558441559</v>
      </c>
      <c r="V118" s="82">
        <f>'County Data'!Z118/'County Data'!Y118-1</f>
        <v>-1</v>
      </c>
      <c r="W118" s="82">
        <f>'County Data'!AH118/'County Data'!AG118-1</f>
        <v>0.09801762114537449</v>
      </c>
      <c r="X118" s="82">
        <f>'County Data'!AD118/'County Data'!AC118-1</f>
        <v>0.04552845528455274</v>
      </c>
    </row>
    <row r="119" spans="1:24" ht="12.75">
      <c r="A119" s="29">
        <v>30023</v>
      </c>
      <c r="B119" s="31" t="s">
        <v>230</v>
      </c>
      <c r="C119" s="31" t="s">
        <v>213</v>
      </c>
      <c r="D119" s="32">
        <v>0</v>
      </c>
      <c r="E119" s="28">
        <f>'County Data'!G119</f>
        <v>0</v>
      </c>
      <c r="F119" s="58">
        <f>'County Data'!L119/'County Data'!K119-1</f>
        <v>-0.08377116170461174</v>
      </c>
      <c r="G119" s="47">
        <f t="shared" si="4"/>
        <v>248</v>
      </c>
      <c r="H119" s="58">
        <f>('County Data'!P119-'County Data'!O119)/100</f>
        <v>-0.014000000000000004</v>
      </c>
      <c r="I119" s="47">
        <f t="shared" si="5"/>
        <v>103</v>
      </c>
      <c r="J119" s="58">
        <f>'County Data'!R119/'County Data'!Q119-1</f>
        <v>0.5459252768262566</v>
      </c>
      <c r="K119" s="47">
        <f t="shared" si="6"/>
        <v>134</v>
      </c>
      <c r="L119" s="47">
        <f t="shared" si="7"/>
        <v>485</v>
      </c>
      <c r="M119" s="59">
        <f>'County Data'!L119/'County Data'!J119</f>
        <v>12.778516568513039</v>
      </c>
      <c r="N119" s="60">
        <f>'County Data'!AN119/'County Data'!N119</f>
        <v>0.24645129711209007</v>
      </c>
      <c r="O119" s="60">
        <f>'County Data'!AB119/'County Data'!N119</f>
        <v>0.03255017131669114</v>
      </c>
      <c r="P119" s="77">
        <f>'County Data'!L119/'County Data'!AO119</f>
        <v>39.40167364016737</v>
      </c>
      <c r="Q119" s="62">
        <f>'County Data'!AR119/'County Data'!L119</f>
        <v>1</v>
      </c>
      <c r="R119" s="59">
        <f>'County Data'!L119/'County Data'!AS119</f>
        <v>1.899354578459056</v>
      </c>
      <c r="S119" s="82">
        <f>'County Data'!N119/'County Data'!M119-1</f>
        <v>0.19543592744294913</v>
      </c>
      <c r="T119" s="82">
        <f>'County Data'!AL119/'County Data'!AK119-1</f>
        <v>0.7045203969128997</v>
      </c>
      <c r="U119" s="82">
        <f>'County Data'!AB119/'County Data'!AA119-1</f>
        <v>-0.014814814814814836</v>
      </c>
      <c r="V119" s="82">
        <f>'County Data'!Z119/'County Data'!Y119-1</f>
        <v>1.225806451612903</v>
      </c>
      <c r="W119" s="82">
        <f>'County Data'!AH119/'County Data'!AG119-1</f>
        <v>0.13456090651558084</v>
      </c>
      <c r="X119" s="82">
        <f>'County Data'!AD119/'County Data'!AC119-1</f>
        <v>-0.29850746268656714</v>
      </c>
    </row>
    <row r="120" spans="1:24" ht="12.75">
      <c r="A120" s="29">
        <v>30025</v>
      </c>
      <c r="B120" s="31" t="s">
        <v>231</v>
      </c>
      <c r="C120" s="31" t="s">
        <v>213</v>
      </c>
      <c r="D120" s="32">
        <v>0</v>
      </c>
      <c r="E120" s="28">
        <f>'County Data'!G120</f>
        <v>0</v>
      </c>
      <c r="F120" s="58">
        <f>'County Data'!L120/'County Data'!K120-1</f>
        <v>-0.08572349339349017</v>
      </c>
      <c r="G120" s="47">
        <f t="shared" si="4"/>
        <v>249</v>
      </c>
      <c r="H120" s="58">
        <f>('County Data'!P120-'County Data'!O120)/100</f>
        <v>0.011000000000000001</v>
      </c>
      <c r="I120" s="47">
        <f t="shared" si="5"/>
        <v>277</v>
      </c>
      <c r="J120" s="58">
        <f>'County Data'!R120/'County Data'!Q120-1</f>
        <v>0.4925784563189144</v>
      </c>
      <c r="K120" s="47">
        <f t="shared" si="6"/>
        <v>191</v>
      </c>
      <c r="L120" s="47">
        <f t="shared" si="7"/>
        <v>717</v>
      </c>
      <c r="M120" s="59">
        <f>'County Data'!L120/'County Data'!J120</f>
        <v>1.7508346859050712</v>
      </c>
      <c r="N120" s="60">
        <f>'County Data'!AN120/'County Data'!N120</f>
        <v>0.17982456140350878</v>
      </c>
      <c r="O120" s="60">
        <f>'County Data'!AB120/'County Data'!N120</f>
        <v>0</v>
      </c>
      <c r="P120" s="77">
        <f>'County Data'!L120/'County Data'!AO120</f>
        <v>24.04237288135593</v>
      </c>
      <c r="Q120" s="62">
        <f>'County Data'!AR120/'County Data'!L120</f>
        <v>0</v>
      </c>
      <c r="R120" s="59">
        <f>'County Data'!L120/'County Data'!AS120</f>
        <v>2.0120567375886527</v>
      </c>
      <c r="S120" s="82">
        <f>'County Data'!N120/'County Data'!M120-1</f>
        <v>0.07330195023537334</v>
      </c>
      <c r="T120" s="82">
        <f>'County Data'!AL120/'County Data'!AK120-1</f>
        <v>0.2089136490250696</v>
      </c>
      <c r="U120" s="82">
        <f>'County Data'!AB120/'County Data'!AA120-1</f>
        <v>-1</v>
      </c>
      <c r="V120" s="82">
        <f>'County Data'!Z120/'County Data'!Y120-1</f>
        <v>0.523076923076923</v>
      </c>
      <c r="W120" s="82">
        <f>'County Data'!AH120/'County Data'!AG120-1</f>
        <v>0.20392156862745092</v>
      </c>
      <c r="X120" s="82">
        <f>'County Data'!AD120/'County Data'!AC120-1</f>
        <v>0.0234375</v>
      </c>
    </row>
    <row r="121" spans="1:24" ht="12.75">
      <c r="A121" s="29">
        <v>30027</v>
      </c>
      <c r="B121" s="31" t="s">
        <v>232</v>
      </c>
      <c r="C121" s="31" t="s">
        <v>213</v>
      </c>
      <c r="D121" s="32">
        <v>0</v>
      </c>
      <c r="E121" s="28">
        <f>'County Data'!G121</f>
        <v>0</v>
      </c>
      <c r="F121" s="58">
        <f>'County Data'!L121/'County Data'!K121-1</f>
        <v>-0.01572457171232311</v>
      </c>
      <c r="G121" s="47">
        <f t="shared" si="4"/>
        <v>189</v>
      </c>
      <c r="H121" s="58">
        <f>('County Data'!P121-'County Data'!O121)/100</f>
        <v>0.005999999999999997</v>
      </c>
      <c r="I121" s="47">
        <f t="shared" si="5"/>
        <v>260</v>
      </c>
      <c r="J121" s="58">
        <f>'County Data'!R121/'County Data'!Q121-1</f>
        <v>0.3922734998038959</v>
      </c>
      <c r="K121" s="47">
        <f t="shared" si="6"/>
        <v>250</v>
      </c>
      <c r="L121" s="47">
        <f t="shared" si="7"/>
        <v>699</v>
      </c>
      <c r="M121" s="59">
        <f>'County Data'!L121/'County Data'!J121</f>
        <v>2.740752007226939</v>
      </c>
      <c r="N121" s="60">
        <f>'County Data'!AN121/'County Data'!N121</f>
        <v>0.175748031496063</v>
      </c>
      <c r="O121" s="60">
        <f>'County Data'!AB121/'County Data'!N121</f>
        <v>0.04929133858267717</v>
      </c>
      <c r="P121" s="77">
        <f>'County Data'!L121/'County Data'!AO121</f>
        <v>26.546875</v>
      </c>
      <c r="Q121" s="62">
        <f>'County Data'!AR121/'County Data'!L121</f>
        <v>0.48877490961069536</v>
      </c>
      <c r="R121" s="59">
        <f>'County Data'!L121/'County Data'!AS121</f>
        <v>2.1397984886649875</v>
      </c>
      <c r="S121" s="82">
        <f>'County Data'!N121/'County Data'!M121-1</f>
        <v>0.1424973011874775</v>
      </c>
      <c r="T121" s="82">
        <f>'County Data'!AL121/'County Data'!AK121-1</f>
        <v>0.16279069767441867</v>
      </c>
      <c r="U121" s="82">
        <f>'County Data'!AB121/'County Data'!AA121-1</f>
        <v>0.20849420849420852</v>
      </c>
      <c r="V121" s="82">
        <f>'County Data'!Z121/'County Data'!Y121-1</f>
        <v>0.32984293193717273</v>
      </c>
      <c r="W121" s="82">
        <f>'County Data'!AH121/'County Data'!AG121-1</f>
        <v>0.20094786729857828</v>
      </c>
      <c r="X121" s="82">
        <f>'County Data'!AD121/'County Data'!AC121-1</f>
        <v>0.12133891213389125</v>
      </c>
    </row>
    <row r="122" spans="1:24" ht="12.75">
      <c r="A122" s="29">
        <v>30029</v>
      </c>
      <c r="B122" s="31" t="s">
        <v>233</v>
      </c>
      <c r="C122" s="31" t="s">
        <v>213</v>
      </c>
      <c r="D122" s="32">
        <v>0</v>
      </c>
      <c r="E122" s="28">
        <f>'County Data'!G122</f>
        <v>0</v>
      </c>
      <c r="F122" s="58">
        <f>'County Data'!L122/'County Data'!K122-1</f>
        <v>0.25757371069607204</v>
      </c>
      <c r="G122" s="47">
        <f t="shared" si="4"/>
        <v>17</v>
      </c>
      <c r="H122" s="58">
        <f>('County Data'!P122-'County Data'!O122)/100</f>
        <v>-0.015999999999999997</v>
      </c>
      <c r="I122" s="47">
        <f t="shared" si="5"/>
        <v>90</v>
      </c>
      <c r="J122" s="58">
        <f>'County Data'!R122/'County Data'!Q122-1</f>
        <v>0.4592345040670913</v>
      </c>
      <c r="K122" s="47">
        <f t="shared" si="6"/>
        <v>219</v>
      </c>
      <c r="L122" s="47">
        <f t="shared" si="7"/>
        <v>326</v>
      </c>
      <c r="M122" s="59">
        <f>'County Data'!L122/'County Data'!J122</f>
        <v>14.606166398619228</v>
      </c>
      <c r="N122" s="60">
        <f>'County Data'!AN122/'County Data'!N122</f>
        <v>0.0997317514666434</v>
      </c>
      <c r="O122" s="60">
        <f>'County Data'!AB122/'County Data'!N122</f>
        <v>0.10466054565677273</v>
      </c>
      <c r="P122" s="77">
        <f>'County Data'!L122/'County Data'!AO122</f>
        <v>23.279462331978742</v>
      </c>
      <c r="Q122" s="62">
        <f>'County Data'!AR122/'County Data'!L122</f>
        <v>0.34201232694605954</v>
      </c>
      <c r="R122" s="59">
        <f>'County Data'!L122/'County Data'!AS122</f>
        <v>2.1416328760820176</v>
      </c>
      <c r="S122" s="82">
        <f>'County Data'!N122/'County Data'!M122-1</f>
        <v>0.41990524262224005</v>
      </c>
      <c r="T122" s="82">
        <f>'County Data'!AL122/'County Data'!AK122-1</f>
        <v>0.505340250228868</v>
      </c>
      <c r="U122" s="82">
        <f>'County Data'!AB122/'County Data'!AA122-1</f>
        <v>0.1588988167109393</v>
      </c>
      <c r="V122" s="82">
        <f>'County Data'!Z122/'County Data'!Y122-1</f>
        <v>0.9979220779220779</v>
      </c>
      <c r="W122" s="82">
        <f>'County Data'!AH122/'County Data'!AG122-1</f>
        <v>0.5065860839919418</v>
      </c>
      <c r="X122" s="82">
        <f>'County Data'!AD122/'County Data'!AC122-1</f>
        <v>0.165929203539823</v>
      </c>
    </row>
    <row r="123" spans="1:24" ht="12.75">
      <c r="A123" s="29">
        <v>30031</v>
      </c>
      <c r="B123" s="31" t="s">
        <v>234</v>
      </c>
      <c r="C123" s="31" t="s">
        <v>213</v>
      </c>
      <c r="D123" s="32">
        <v>0</v>
      </c>
      <c r="E123" s="28">
        <f>'County Data'!G123</f>
        <v>0</v>
      </c>
      <c r="F123" s="58">
        <f>'County Data'!L123/'County Data'!K123-1</f>
        <v>0.34417295840516804</v>
      </c>
      <c r="G123" s="47">
        <f t="shared" si="4"/>
        <v>9</v>
      </c>
      <c r="H123" s="58">
        <f>('County Data'!P123-'County Data'!O123)/100</f>
        <v>-0.02</v>
      </c>
      <c r="I123" s="47">
        <f t="shared" si="5"/>
        <v>71</v>
      </c>
      <c r="J123" s="58">
        <f>'County Data'!R123/'County Data'!Q123-1</f>
        <v>0.5597492323439099</v>
      </c>
      <c r="K123" s="47">
        <f t="shared" si="6"/>
        <v>121</v>
      </c>
      <c r="L123" s="47">
        <f t="shared" si="7"/>
        <v>201</v>
      </c>
      <c r="M123" s="59">
        <f>'County Data'!L123/'County Data'!J123</f>
        <v>27.05826036659553</v>
      </c>
      <c r="N123" s="60">
        <f>'County Data'!AN123/'County Data'!N123</f>
        <v>0.17766707319594022</v>
      </c>
      <c r="O123" s="60">
        <f>'County Data'!AB123/'County Data'!N123</f>
        <v>0.0644727866548153</v>
      </c>
      <c r="P123" s="77">
        <f>'County Data'!L123/'County Data'!AO123</f>
        <v>19.885957197302844</v>
      </c>
      <c r="Q123" s="62">
        <f>'County Data'!AR123/'County Data'!L123</f>
        <v>0.4899971989208474</v>
      </c>
      <c r="R123" s="59">
        <f>'County Data'!L123/'County Data'!AS123</f>
        <v>2.3002136389840278</v>
      </c>
      <c r="S123" s="82">
        <f>'County Data'!N123/'County Data'!M123-1</f>
        <v>0.5674248315189216</v>
      </c>
      <c r="T123" s="82">
        <f>'County Data'!AL123/'County Data'!AK123-1</f>
        <v>0.6799531066822977</v>
      </c>
      <c r="U123" s="82">
        <f>'County Data'!AB123/'County Data'!AA123-1</f>
        <v>0.5349409448818898</v>
      </c>
      <c r="V123" s="82">
        <f>'County Data'!Z123/'County Data'!Y123-1</f>
        <v>1.5254988913525498</v>
      </c>
      <c r="W123" s="82">
        <f>'County Data'!AH123/'County Data'!AG123-1</f>
        <v>0.6277199621570482</v>
      </c>
      <c r="X123" s="82">
        <f>'County Data'!AD123/'County Data'!AC123-1</f>
        <v>0.41982507288629733</v>
      </c>
    </row>
    <row r="124" spans="1:24" ht="12.75">
      <c r="A124" s="29">
        <v>30033</v>
      </c>
      <c r="B124" s="31" t="s">
        <v>235</v>
      </c>
      <c r="C124" s="31" t="s">
        <v>213</v>
      </c>
      <c r="D124" s="32">
        <v>0</v>
      </c>
      <c r="E124" s="28">
        <f>'County Data'!G124</f>
        <v>0</v>
      </c>
      <c r="F124" s="58">
        <f>'County Data'!L124/'County Data'!K124-1</f>
        <v>-0.19509125235997482</v>
      </c>
      <c r="G124" s="47">
        <f t="shared" si="4"/>
        <v>295</v>
      </c>
      <c r="H124" s="58">
        <f>('County Data'!P124-'County Data'!O124)/100</f>
        <v>0.019</v>
      </c>
      <c r="I124" s="47">
        <f t="shared" si="5"/>
        <v>294</v>
      </c>
      <c r="J124" s="58">
        <f>'County Data'!R124/'County Data'!Q124-1</f>
        <v>0.47329486610445337</v>
      </c>
      <c r="K124" s="47">
        <f t="shared" si="6"/>
        <v>206</v>
      </c>
      <c r="L124" s="47">
        <f t="shared" si="7"/>
        <v>795</v>
      </c>
      <c r="M124" s="59">
        <f>'County Data'!L124/'County Data'!J124</f>
        <v>0.2739825799347926</v>
      </c>
      <c r="N124" s="60">
        <f>'County Data'!AN124/'County Data'!N124</f>
        <v>0.26972477064220185</v>
      </c>
      <c r="O124" s="60">
        <f>'County Data'!AB124/'County Data'!N124</f>
        <v>0</v>
      </c>
      <c r="P124" s="77">
        <f>'County Data'!L124/'County Data'!AO124</f>
        <v>51.16</v>
      </c>
      <c r="Q124" s="62">
        <f>'County Data'!AR124/'County Data'!L124</f>
        <v>0</v>
      </c>
      <c r="R124" s="59">
        <f>'County Data'!L124/'County Data'!AS124</f>
        <v>1.3309053069719043</v>
      </c>
      <c r="S124" s="82">
        <f>'County Data'!N124/'County Data'!M124-1</f>
        <v>0.1077235772357723</v>
      </c>
      <c r="T124" s="82">
        <f>'County Data'!AL124/'County Data'!AK124-1</f>
        <v>-1</v>
      </c>
      <c r="U124" s="82">
        <v>0</v>
      </c>
      <c r="V124" s="82">
        <f>'County Data'!Z124/'County Data'!Y124-1</f>
        <v>0.0714285714285714</v>
      </c>
      <c r="W124" s="82">
        <f>'County Data'!AH124/'County Data'!AG124-1</f>
        <v>0.032258064516129004</v>
      </c>
      <c r="X124" s="82">
        <f>'County Data'!AD124/'County Data'!AC124-1</f>
        <v>-0.11428571428571432</v>
      </c>
    </row>
    <row r="125" spans="1:24" ht="12.75">
      <c r="A125" s="29">
        <v>30035</v>
      </c>
      <c r="B125" s="31" t="s">
        <v>236</v>
      </c>
      <c r="C125" s="31" t="s">
        <v>213</v>
      </c>
      <c r="D125" s="32">
        <v>0</v>
      </c>
      <c r="E125" s="28">
        <f>'County Data'!G125</f>
        <v>0</v>
      </c>
      <c r="F125" s="58">
        <f>'County Data'!L125/'County Data'!K125-1</f>
        <v>0.09289662569094959</v>
      </c>
      <c r="G125" s="47">
        <f t="shared" si="4"/>
        <v>91</v>
      </c>
      <c r="H125" s="58">
        <f>('County Data'!P125-'County Data'!O125)/100</f>
        <v>0.011999999999999993</v>
      </c>
      <c r="I125" s="47">
        <f t="shared" si="5"/>
        <v>281</v>
      </c>
      <c r="J125" s="58">
        <f>'County Data'!R125/'County Data'!Q125-1</f>
        <v>0.3973979362943023</v>
      </c>
      <c r="K125" s="47">
        <f t="shared" si="6"/>
        <v>248</v>
      </c>
      <c r="L125" s="47">
        <f t="shared" si="7"/>
        <v>620</v>
      </c>
      <c r="M125" s="59">
        <f>'County Data'!L125/'County Data'!J125</f>
        <v>4.4234076300192005</v>
      </c>
      <c r="N125" s="60">
        <f>'County Data'!AN125/'County Data'!N125</f>
        <v>0.24376731301939059</v>
      </c>
      <c r="O125" s="60">
        <f>'County Data'!AB125/'County Data'!N125</f>
        <v>0.012927054478301015</v>
      </c>
      <c r="P125" s="77">
        <f>'County Data'!L125/'County Data'!AO125</f>
        <v>46.97517730496454</v>
      </c>
      <c r="Q125" s="62">
        <f>'County Data'!AR125/'County Data'!L125</f>
        <v>0</v>
      </c>
      <c r="R125" s="59">
        <f>'County Data'!L125/'County Data'!AS125</f>
        <v>2.5266069044440207</v>
      </c>
      <c r="S125" s="82">
        <f>'County Data'!N125/'County Data'!M125-1</f>
        <v>0.12977258501982059</v>
      </c>
      <c r="T125" s="82">
        <f>'County Data'!AL125/'County Data'!AK125-1</f>
        <v>0.372077922077922</v>
      </c>
      <c r="U125" s="82">
        <f>'County Data'!AB125/'County Data'!AA125-1</f>
        <v>-0.44881889763779526</v>
      </c>
      <c r="V125" s="82">
        <f>'County Data'!Z125/'County Data'!Y125-1</f>
        <v>-1</v>
      </c>
      <c r="W125" s="82">
        <f>'County Data'!AH125/'County Data'!AG125-1</f>
        <v>0.058041112454655375</v>
      </c>
      <c r="X125" s="82">
        <f>'County Data'!AD125/'County Data'!AC125-1</f>
        <v>0.16582914572864316</v>
      </c>
    </row>
    <row r="126" spans="1:24" ht="12.75">
      <c r="A126" s="29">
        <v>30037</v>
      </c>
      <c r="B126" s="31" t="s">
        <v>238</v>
      </c>
      <c r="C126" s="31" t="s">
        <v>213</v>
      </c>
      <c r="D126" s="32">
        <v>0</v>
      </c>
      <c r="E126" s="28">
        <f>'County Data'!G126</f>
        <v>0</v>
      </c>
      <c r="F126" s="58">
        <f>'County Data'!L126/'County Data'!K126-1</f>
        <v>0.14254385964912286</v>
      </c>
      <c r="G126" s="47">
        <f t="shared" si="4"/>
        <v>53</v>
      </c>
      <c r="H126" s="58">
        <f>('County Data'!P126-'County Data'!O126)/100</f>
        <v>0.027999999999999997</v>
      </c>
      <c r="I126" s="47">
        <f t="shared" si="5"/>
        <v>298</v>
      </c>
      <c r="J126" s="58">
        <f>'County Data'!R126/'County Data'!Q126-1</f>
        <v>0.3115211660722592</v>
      </c>
      <c r="K126" s="47">
        <f t="shared" si="6"/>
        <v>279</v>
      </c>
      <c r="L126" s="47">
        <f t="shared" si="7"/>
        <v>630</v>
      </c>
      <c r="M126" s="59">
        <f>'County Data'!L126/'County Data'!J126</f>
        <v>0.8865595194541108</v>
      </c>
      <c r="N126" s="60">
        <f>'County Data'!AN126/'County Data'!N126</f>
        <v>0.3358208955223881</v>
      </c>
      <c r="O126" s="60">
        <f>'County Data'!AB126/'County Data'!N126</f>
        <v>0</v>
      </c>
      <c r="P126" s="77">
        <f>'County Data'!L126/'County Data'!AO126</f>
        <v>80.15384615384616</v>
      </c>
      <c r="Q126" s="62">
        <f>'County Data'!AR126/'County Data'!L126</f>
        <v>0</v>
      </c>
      <c r="R126" s="59">
        <f>'County Data'!L126/'County Data'!AS126</f>
        <v>2.3155555555555556</v>
      </c>
      <c r="S126" s="82">
        <f>'County Data'!N126/'County Data'!M126-1</f>
        <v>0.0763052208835342</v>
      </c>
      <c r="T126" s="82">
        <f>'County Data'!AL126/'County Data'!AK126-1</f>
        <v>-1</v>
      </c>
      <c r="U126" s="82">
        <v>0</v>
      </c>
      <c r="V126" s="82">
        <f>'County Data'!Z126/'County Data'!Y126-1</f>
        <v>-0.2666666666666667</v>
      </c>
      <c r="W126" s="82">
        <f>'County Data'!AH126/'County Data'!AG126-1</f>
        <v>-1</v>
      </c>
      <c r="X126" s="82">
        <f>'County Data'!AD126/'County Data'!AC126-1</f>
        <v>-1</v>
      </c>
    </row>
    <row r="127" spans="1:24" ht="12.75">
      <c r="A127" s="29">
        <v>30039</v>
      </c>
      <c r="B127" s="31" t="s">
        <v>239</v>
      </c>
      <c r="C127" s="31" t="s">
        <v>213</v>
      </c>
      <c r="D127" s="32">
        <v>0</v>
      </c>
      <c r="E127" s="28">
        <f>'County Data'!G127</f>
        <v>0</v>
      </c>
      <c r="F127" s="58">
        <f>'County Data'!L127/'County Data'!K127-1</f>
        <v>0.11067503924646771</v>
      </c>
      <c r="G127" s="47">
        <f t="shared" si="4"/>
        <v>75</v>
      </c>
      <c r="H127" s="58">
        <f>('County Data'!P127-'County Data'!O127)/100</f>
        <v>0</v>
      </c>
      <c r="I127" s="47">
        <f t="shared" si="5"/>
        <v>208</v>
      </c>
      <c r="J127" s="58">
        <f>'County Data'!R127/'County Data'!Q127-1</f>
        <v>0.3067541544825618</v>
      </c>
      <c r="K127" s="47">
        <f t="shared" si="6"/>
        <v>282</v>
      </c>
      <c r="L127" s="47">
        <f t="shared" si="7"/>
        <v>565</v>
      </c>
      <c r="M127" s="59">
        <f>'County Data'!L127/'County Data'!J127</f>
        <v>1.638186533296286</v>
      </c>
      <c r="N127" s="60">
        <f>'County Data'!AN127/'County Data'!N127</f>
        <v>0.20475847152126891</v>
      </c>
      <c r="O127" s="60">
        <f>'County Data'!AB127/'County Data'!N127</f>
        <v>0.14131218457101657</v>
      </c>
      <c r="P127" s="77">
        <f>'County Data'!L127/'County Data'!AO127</f>
        <v>32.15909090909091</v>
      </c>
      <c r="Q127" s="62">
        <f>'County Data'!AR127/'County Data'!L127</f>
        <v>0</v>
      </c>
      <c r="R127" s="59">
        <f>'County Data'!L127/'County Data'!AS127</f>
        <v>1.3645130183220828</v>
      </c>
      <c r="S127" s="82">
        <f>'County Data'!N127/'County Data'!M127-1</f>
        <v>0.21347331583552065</v>
      </c>
      <c r="T127" s="82">
        <f>'County Data'!AL127/'County Data'!AK127-1</f>
        <v>0.7058823529411764</v>
      </c>
      <c r="U127" s="82">
        <f>'County Data'!AB127/'County Data'!AA127-1</f>
        <v>-0.3400673400673401</v>
      </c>
      <c r="V127" s="82">
        <f>'County Data'!Z127/'County Data'!Y127-1</f>
        <v>0.9111111111111112</v>
      </c>
      <c r="W127" s="82">
        <f>'County Data'!AH127/'County Data'!AG127-1</f>
        <v>0.27461139896373066</v>
      </c>
      <c r="X127" s="82">
        <f>'County Data'!AD127/'County Data'!AC127-1</f>
        <v>0.9285714285714286</v>
      </c>
    </row>
    <row r="128" spans="1:24" ht="12.75">
      <c r="A128" s="29">
        <v>30041</v>
      </c>
      <c r="B128" s="31" t="s">
        <v>241</v>
      </c>
      <c r="C128" s="31" t="s">
        <v>213</v>
      </c>
      <c r="D128" s="32">
        <v>0</v>
      </c>
      <c r="E128" s="28">
        <f>'County Data'!G128</f>
        <v>2</v>
      </c>
      <c r="F128" s="58">
        <f>'County Data'!L128/'County Data'!K128-1</f>
        <v>-0.0555681431970092</v>
      </c>
      <c r="G128" s="47">
        <f t="shared" si="4"/>
        <v>221</v>
      </c>
      <c r="H128" s="58">
        <f>('County Data'!P128-'County Data'!O128)/100</f>
        <v>-0.003000000000000007</v>
      </c>
      <c r="I128" s="47">
        <f t="shared" si="5"/>
        <v>179</v>
      </c>
      <c r="J128" s="58">
        <f>'County Data'!R128/'County Data'!Q128-1</f>
        <v>0.39121247902554224</v>
      </c>
      <c r="K128" s="47">
        <f t="shared" si="6"/>
        <v>251</v>
      </c>
      <c r="L128" s="47">
        <f t="shared" si="7"/>
        <v>651</v>
      </c>
      <c r="M128" s="59">
        <f>'County Data'!L128/'County Data'!J128</f>
        <v>5.7564960398842695</v>
      </c>
      <c r="N128" s="60">
        <f>'County Data'!AN128/'County Data'!N128</f>
        <v>0.18052805280528053</v>
      </c>
      <c r="O128" s="60">
        <f>'County Data'!AB128/'County Data'!N128</f>
        <v>0.012431243124312432</v>
      </c>
      <c r="P128" s="77">
        <f>'County Data'!L128/'County Data'!AO128</f>
        <v>33.14711729622267</v>
      </c>
      <c r="Q128" s="62">
        <f>'County Data'!AR128/'County Data'!L128</f>
        <v>0.5770407245246806</v>
      </c>
      <c r="R128" s="59">
        <f>'County Data'!L128/'County Data'!AS128</f>
        <v>2.2370857372869986</v>
      </c>
      <c r="S128" s="82">
        <f>'County Data'!N128/'County Data'!M128-1</f>
        <v>0.10195175172748216</v>
      </c>
      <c r="T128" s="82">
        <f>'County Data'!AL128/'County Data'!AK128-1</f>
        <v>0.2756573367260391</v>
      </c>
      <c r="U128" s="82">
        <f>'County Data'!AB128/'County Data'!AA128-1</f>
        <v>-0.4083769633507853</v>
      </c>
      <c r="V128" s="82">
        <f>'County Data'!Z128/'County Data'!Y128-1</f>
        <v>0.2815533980582525</v>
      </c>
      <c r="W128" s="82">
        <f>'County Data'!AH128/'County Data'!AG128-1</f>
        <v>0.09417808219178081</v>
      </c>
      <c r="X128" s="82">
        <f>'County Data'!AD128/'County Data'!AC128-1</f>
        <v>-0.1352705410821643</v>
      </c>
    </row>
    <row r="129" spans="1:24" ht="12.75">
      <c r="A129" s="29">
        <v>30043</v>
      </c>
      <c r="B129" s="31" t="s">
        <v>243</v>
      </c>
      <c r="C129" s="31" t="s">
        <v>213</v>
      </c>
      <c r="D129" s="32">
        <v>0</v>
      </c>
      <c r="E129" s="28">
        <f>'County Data'!G129</f>
        <v>0</v>
      </c>
      <c r="F129" s="58">
        <f>'County Data'!L129/'County Data'!K129-1</f>
        <v>0.2657765461645043</v>
      </c>
      <c r="G129" s="47">
        <f t="shared" si="4"/>
        <v>14</v>
      </c>
      <c r="H129" s="58">
        <f>('County Data'!P129-'County Data'!O129)/100</f>
        <v>0.001999999999999993</v>
      </c>
      <c r="I129" s="47">
        <f t="shared" si="5"/>
        <v>232</v>
      </c>
      <c r="J129" s="58">
        <f>'County Data'!R129/'County Data'!Q129-1</f>
        <v>0.46173988943846367</v>
      </c>
      <c r="K129" s="47">
        <f t="shared" si="6"/>
        <v>217</v>
      </c>
      <c r="L129" s="47">
        <f t="shared" si="7"/>
        <v>463</v>
      </c>
      <c r="M129" s="59">
        <f>'County Data'!L129/'County Data'!J129</f>
        <v>6.065672722882839</v>
      </c>
      <c r="N129" s="60">
        <f>'County Data'!AN129/'County Data'!N129</f>
        <v>0.22990514228657014</v>
      </c>
      <c r="O129" s="60">
        <f>'County Data'!AB129/'County Data'!N129</f>
        <v>0.0454318522216675</v>
      </c>
      <c r="P129" s="77">
        <f>'County Data'!L129/'County Data'!AO129</f>
        <v>51.79896907216495</v>
      </c>
      <c r="Q129" s="62">
        <f>'County Data'!AR129/'County Data'!L129</f>
        <v>0</v>
      </c>
      <c r="R129" s="59">
        <f>'County Data'!L129/'County Data'!AS129</f>
        <v>2.393188854489164</v>
      </c>
      <c r="S129" s="82">
        <f>'County Data'!N129/'County Data'!M129-1</f>
        <v>0.24409937888198763</v>
      </c>
      <c r="T129" s="82">
        <f>'County Data'!AL129/'County Data'!AK129-1</f>
        <v>0.5314009661835748</v>
      </c>
      <c r="U129" s="82">
        <f>'County Data'!AB129/'County Data'!AA129-1</f>
        <v>0.22972972972972983</v>
      </c>
      <c r="V129" s="82">
        <f>'County Data'!Z129/'County Data'!Y129-1</f>
        <v>0.44799999999999995</v>
      </c>
      <c r="W129" s="82">
        <f>'County Data'!AH129/'County Data'!AG129-1</f>
        <v>0.4191919191919191</v>
      </c>
      <c r="X129" s="82">
        <f>'County Data'!AD129/'County Data'!AC129-1</f>
        <v>-0.022900763358778664</v>
      </c>
    </row>
    <row r="130" spans="1:24" ht="12.75">
      <c r="A130" s="29">
        <v>30045</v>
      </c>
      <c r="B130" s="31" t="s">
        <v>245</v>
      </c>
      <c r="C130" s="31" t="s">
        <v>213</v>
      </c>
      <c r="D130" s="32">
        <v>0</v>
      </c>
      <c r="E130" s="28">
        <f>'County Data'!G130</f>
        <v>0</v>
      </c>
      <c r="F130" s="58">
        <f>'County Data'!L130/'County Data'!K130-1</f>
        <v>0.02059596844872913</v>
      </c>
      <c r="G130" s="47">
        <f t="shared" si="4"/>
        <v>152</v>
      </c>
      <c r="H130" s="58">
        <f>('County Data'!P130-'County Data'!O130)/100</f>
        <v>0.009</v>
      </c>
      <c r="I130" s="47">
        <f t="shared" si="5"/>
        <v>271</v>
      </c>
      <c r="J130" s="58">
        <f>'County Data'!R130/'County Data'!Q130-1</f>
        <v>0.10564480840157531</v>
      </c>
      <c r="K130" s="47">
        <f t="shared" si="6"/>
        <v>299</v>
      </c>
      <c r="L130" s="47">
        <f t="shared" si="7"/>
        <v>722</v>
      </c>
      <c r="M130" s="59">
        <f>'County Data'!L130/'County Data'!J130</f>
        <v>1.2455278117964157</v>
      </c>
      <c r="N130" s="60">
        <f>'County Data'!AN130/'County Data'!N130</f>
        <v>0.27686472819216185</v>
      </c>
      <c r="O130" s="60">
        <f>'County Data'!AB130/'County Data'!N130</f>
        <v>0</v>
      </c>
      <c r="P130" s="77">
        <f>'County Data'!L130/'County Data'!AO130</f>
        <v>45.666666666666664</v>
      </c>
      <c r="Q130" s="62">
        <f>'County Data'!AR130/'County Data'!L130</f>
        <v>0</v>
      </c>
      <c r="R130" s="59">
        <f>'County Data'!L130/'County Data'!AS130</f>
        <v>1.7577358490566037</v>
      </c>
      <c r="S130" s="82">
        <f>'County Data'!N130/'County Data'!M130-1</f>
        <v>0.06891891891891899</v>
      </c>
      <c r="T130" s="82">
        <f>'County Data'!AL130/'County Data'!AK130-1</f>
        <v>0.2622950819672132</v>
      </c>
      <c r="U130" s="82">
        <f>'County Data'!AB130/'County Data'!AA130-1</f>
        <v>-1</v>
      </c>
      <c r="V130" s="82">
        <f>'County Data'!Z130/'County Data'!Y130-1</f>
        <v>-0.3278688524590164</v>
      </c>
      <c r="W130" s="82">
        <f>'County Data'!AH130/'County Data'!AG130-1</f>
        <v>0.1367521367521367</v>
      </c>
      <c r="X130" s="82">
        <f>'County Data'!AD130/'County Data'!AC130-1</f>
        <v>-1</v>
      </c>
    </row>
    <row r="131" spans="1:24" ht="12.75">
      <c r="A131" s="29">
        <v>30047</v>
      </c>
      <c r="B131" s="31" t="s">
        <v>141</v>
      </c>
      <c r="C131" s="31" t="s">
        <v>213</v>
      </c>
      <c r="D131" s="32">
        <v>0</v>
      </c>
      <c r="E131" s="28">
        <f>'County Data'!G131</f>
        <v>0</v>
      </c>
      <c r="F131" s="58">
        <f>'County Data'!L131/'County Data'!K131-1</f>
        <v>0.2597785276365192</v>
      </c>
      <c r="G131" s="47">
        <f t="shared" si="4"/>
        <v>15</v>
      </c>
      <c r="H131" s="58">
        <f>('County Data'!P131-'County Data'!O131)/100</f>
        <v>-0.020999999999999998</v>
      </c>
      <c r="I131" s="47">
        <f t="shared" si="5"/>
        <v>67</v>
      </c>
      <c r="J131" s="58">
        <f>'County Data'!R131/'County Data'!Q131-1</f>
        <v>0.34215087798628385</v>
      </c>
      <c r="K131" s="47">
        <f t="shared" si="6"/>
        <v>268</v>
      </c>
      <c r="L131" s="47">
        <f t="shared" si="7"/>
        <v>350</v>
      </c>
      <c r="M131" s="59">
        <f>'County Data'!L131/'County Data'!J131</f>
        <v>17.744440427896265</v>
      </c>
      <c r="N131" s="60">
        <f>'County Data'!AN131/'County Data'!N131</f>
        <v>0.11700569568755086</v>
      </c>
      <c r="O131" s="60">
        <f>'County Data'!AB131/'County Data'!N131</f>
        <v>0.12514239218877135</v>
      </c>
      <c r="P131" s="77">
        <f>'County Data'!L131/'County Data'!AO131</f>
        <v>38.6399416909621</v>
      </c>
      <c r="Q131" s="62">
        <f>'County Data'!AR131/'County Data'!L131</f>
        <v>0</v>
      </c>
      <c r="R131" s="59">
        <f>'County Data'!L131/'County Data'!AS131</f>
        <v>1.9483278206541712</v>
      </c>
      <c r="S131" s="82">
        <f>'County Data'!N131/'County Data'!M131-1</f>
        <v>0.5272772461787001</v>
      </c>
      <c r="T131" s="82">
        <f>'County Data'!AL131/'County Data'!AK131-1</f>
        <v>0.7047080979284368</v>
      </c>
      <c r="U131" s="82">
        <f>'County Data'!AB131/'County Data'!AA131-1</f>
        <v>0.9419191919191918</v>
      </c>
      <c r="V131" s="82">
        <f>'County Data'!Z131/'County Data'!Y131-1</f>
        <v>0.7421875</v>
      </c>
      <c r="W131" s="82">
        <f>'County Data'!AH131/'County Data'!AG131-1</f>
        <v>0.38934911242603554</v>
      </c>
      <c r="X131" s="82">
        <f>'County Data'!AD131/'County Data'!AC131-1</f>
        <v>0.4730769230769232</v>
      </c>
    </row>
    <row r="132" spans="1:24" ht="12.75">
      <c r="A132" s="29">
        <v>30049</v>
      </c>
      <c r="B132" s="31" t="s">
        <v>248</v>
      </c>
      <c r="C132" s="31" t="s">
        <v>213</v>
      </c>
      <c r="D132" s="32">
        <v>0</v>
      </c>
      <c r="E132" s="28">
        <f>'County Data'!G132</f>
        <v>0</v>
      </c>
      <c r="F132" s="58">
        <f>'County Data'!L132/'County Data'!K132-1</f>
        <v>0.17309190441099065</v>
      </c>
      <c r="G132" s="47">
        <f t="shared" si="4"/>
        <v>39</v>
      </c>
      <c r="H132" s="58">
        <f>('County Data'!P132-'County Data'!O132)/100</f>
        <v>-0.0020000000000000018</v>
      </c>
      <c r="I132" s="47">
        <f t="shared" si="5"/>
        <v>191</v>
      </c>
      <c r="J132" s="58">
        <f>'County Data'!R132/'County Data'!Q132-1</f>
        <v>0.48781497693126696</v>
      </c>
      <c r="K132" s="47">
        <f t="shared" si="6"/>
        <v>193</v>
      </c>
      <c r="L132" s="47">
        <f t="shared" si="7"/>
        <v>423</v>
      </c>
      <c r="M132" s="59">
        <f>'County Data'!L132/'County Data'!J132</f>
        <v>16.098097965056645</v>
      </c>
      <c r="N132" s="60">
        <f>'County Data'!AN132/'County Data'!N132</f>
        <v>0.233134073441503</v>
      </c>
      <c r="O132" s="60">
        <f>'County Data'!AB132/'County Data'!N132</f>
        <v>0.03442570452604612</v>
      </c>
      <c r="P132" s="77">
        <f>'County Data'!L132/'County Data'!AO132</f>
        <v>28.41203467618562</v>
      </c>
      <c r="Q132" s="62">
        <f>'County Data'!AR132/'County Data'!L132</f>
        <v>0.716203603991672</v>
      </c>
      <c r="R132" s="59">
        <f>'County Data'!L132/'County Data'!AS132</f>
        <v>2.170302274851979</v>
      </c>
      <c r="S132" s="82">
        <f>'County Data'!N132/'County Data'!M132-1</f>
        <v>0.26873201286609105</v>
      </c>
      <c r="T132" s="82">
        <f>'County Data'!AL132/'County Data'!AK132-1</f>
        <v>0.33664636101314516</v>
      </c>
      <c r="U132" s="82">
        <f>'County Data'!AB132/'County Data'!AA132-1</f>
        <v>0.1988847583643123</v>
      </c>
      <c r="V132" s="82">
        <f>'County Data'!Z132/'County Data'!Y132-1</f>
        <v>1.1163021868787277</v>
      </c>
      <c r="W132" s="82">
        <f>'County Data'!AH132/'County Data'!AG132-1</f>
        <v>0.2967904098994587</v>
      </c>
      <c r="X132" s="82">
        <f>'County Data'!AD132/'County Data'!AC132-1</f>
        <v>0.25453112687155244</v>
      </c>
    </row>
    <row r="133" spans="1:24" ht="12.75">
      <c r="A133" s="29">
        <v>30051</v>
      </c>
      <c r="B133" s="31" t="s">
        <v>249</v>
      </c>
      <c r="C133" s="31" t="s">
        <v>213</v>
      </c>
      <c r="D133" s="32">
        <v>0</v>
      </c>
      <c r="E133" s="28">
        <f>'County Data'!G133</f>
        <v>2</v>
      </c>
      <c r="F133" s="58">
        <f>'County Data'!L133/'County Data'!K133-1</f>
        <v>-0.05969498910675386</v>
      </c>
      <c r="G133" s="47">
        <f t="shared" si="4"/>
        <v>227</v>
      </c>
      <c r="H133" s="58">
        <f>('County Data'!P133-'County Data'!O133)/100</f>
        <v>0.014999999999999998</v>
      </c>
      <c r="I133" s="47">
        <f t="shared" si="5"/>
        <v>290</v>
      </c>
      <c r="J133" s="58">
        <f>'County Data'!R133/'County Data'!Q133-1</f>
        <v>-0.027931067867170145</v>
      </c>
      <c r="K133" s="47">
        <f t="shared" si="6"/>
        <v>302</v>
      </c>
      <c r="L133" s="47">
        <f t="shared" si="7"/>
        <v>819</v>
      </c>
      <c r="M133" s="59">
        <f>'County Data'!L133/'County Data'!J133</f>
        <v>1.5093020002797595</v>
      </c>
      <c r="N133" s="60">
        <f>'County Data'!AN133/'County Data'!N133</f>
        <v>0.22356828193832598</v>
      </c>
      <c r="O133" s="60">
        <f>'County Data'!AB133/'County Data'!N133</f>
        <v>0.028634361233480177</v>
      </c>
      <c r="P133" s="77">
        <f>'County Data'!L133/'County Data'!AO133</f>
        <v>28.394736842105264</v>
      </c>
      <c r="Q133" s="62">
        <f>'County Data'!AR133/'County Data'!L133</f>
        <v>0</v>
      </c>
      <c r="R133" s="59">
        <f>'County Data'!L133/'County Data'!AS133</f>
        <v>2.0168224299065423</v>
      </c>
      <c r="S133" s="82">
        <f>'County Data'!N133/'County Data'!M133-1</f>
        <v>0.22043010752688175</v>
      </c>
      <c r="T133" s="82">
        <f>'County Data'!AL133/'County Data'!AK133-1</f>
        <v>0.7468354430379747</v>
      </c>
      <c r="U133" s="82">
        <f>'County Data'!AB133/'County Data'!AA133-1</f>
        <v>0.7333333333333334</v>
      </c>
      <c r="V133" s="82">
        <f>'County Data'!Z133/'County Data'!Y133-1</f>
        <v>2.392857142857143</v>
      </c>
      <c r="W133" s="82">
        <f>'County Data'!AH133/'County Data'!AG133-1</f>
        <v>0.1923076923076923</v>
      </c>
      <c r="X133" s="82">
        <f>'County Data'!AD133/'County Data'!AC133-1</f>
        <v>-0.13043478260869568</v>
      </c>
    </row>
    <row r="134" spans="1:24" ht="12.75">
      <c r="A134" s="29">
        <v>30053</v>
      </c>
      <c r="B134" s="31" t="s">
        <v>145</v>
      </c>
      <c r="C134" s="31" t="s">
        <v>213</v>
      </c>
      <c r="D134" s="32">
        <v>0</v>
      </c>
      <c r="E134" s="28">
        <f>'County Data'!G134</f>
        <v>0</v>
      </c>
      <c r="F134" s="58">
        <f>'County Data'!L134/'County Data'!K134-1</f>
        <v>0.07756993307019044</v>
      </c>
      <c r="G134" s="47">
        <f aca="true" t="shared" si="8" ref="G134:G197">RANK(F134,$F$6:$F$308)</f>
        <v>105</v>
      </c>
      <c r="H134" s="58">
        <f>('County Data'!P134-'County Data'!O134)/100</f>
        <v>-0.005</v>
      </c>
      <c r="I134" s="47">
        <f aca="true" t="shared" si="9" ref="I134:I197">RANK(H134,$H$6:$H$308,1)</f>
        <v>167</v>
      </c>
      <c r="J134" s="58">
        <f>'County Data'!R134/'County Data'!Q134-1</f>
        <v>0.32948992058643856</v>
      </c>
      <c r="K134" s="47">
        <f aca="true" t="shared" si="10" ref="K134:K197">RANK(J134,$J$6:$J$308)</f>
        <v>272</v>
      </c>
      <c r="L134" s="47">
        <f t="shared" si="7"/>
        <v>544</v>
      </c>
      <c r="M134" s="59">
        <f>'County Data'!L134/'County Data'!J134</f>
        <v>5.2139759022805094</v>
      </c>
      <c r="N134" s="60">
        <f>'County Data'!AN134/'County Data'!N134</f>
        <v>0.173953596828728</v>
      </c>
      <c r="O134" s="60">
        <f>'County Data'!AB134/'County Data'!N134</f>
        <v>0.1688235979946368</v>
      </c>
      <c r="P134" s="77">
        <f>'County Data'!L134/'County Data'!AO134</f>
        <v>33.1637323943662</v>
      </c>
      <c r="Q134" s="62">
        <f>'County Data'!AR134/'County Data'!L134</f>
        <v>0</v>
      </c>
      <c r="R134" s="59">
        <f>'County Data'!L134/'County Data'!AS134</f>
        <v>2.0213542225560683</v>
      </c>
      <c r="S134" s="82">
        <f>'County Data'!N134/'County Data'!M134-1</f>
        <v>0.053297310573498624</v>
      </c>
      <c r="T134" s="82">
        <f>'County Data'!AL134/'County Data'!AK134-1</f>
        <v>0.3642091997479522</v>
      </c>
      <c r="U134" s="82">
        <f>'County Data'!AB134/'County Data'!AA134-1</f>
        <v>-0.2297872340425532</v>
      </c>
      <c r="V134" s="82">
        <f>'County Data'!Z134/'County Data'!Y134-1</f>
        <v>0.5521978021978022</v>
      </c>
      <c r="W134" s="82">
        <f>'County Data'!AH134/'County Data'!AG134-1</f>
        <v>0.21719109746738297</v>
      </c>
      <c r="X134" s="82">
        <f>'County Data'!AD134/'County Data'!AC134-1</f>
        <v>0.033519553072625774</v>
      </c>
    </row>
    <row r="135" spans="1:24" ht="12.75">
      <c r="A135" s="29">
        <v>30055</v>
      </c>
      <c r="B135" s="31" t="s">
        <v>251</v>
      </c>
      <c r="C135" s="31" t="s">
        <v>213</v>
      </c>
      <c r="D135" s="32">
        <v>0</v>
      </c>
      <c r="E135" s="28">
        <f>'County Data'!G135</f>
        <v>0</v>
      </c>
      <c r="F135" s="58">
        <f>'County Data'!L135/'County Data'!K135-1</f>
        <v>-0.13137082601054484</v>
      </c>
      <c r="G135" s="47">
        <f t="shared" si="8"/>
        <v>279</v>
      </c>
      <c r="H135" s="58">
        <f>('County Data'!P135-'County Data'!O135)/100</f>
        <v>-0.0010000000000000009</v>
      </c>
      <c r="I135" s="47">
        <f t="shared" si="9"/>
        <v>202</v>
      </c>
      <c r="J135" s="58">
        <f>'County Data'!R135/'County Data'!Q135-1</f>
        <v>0.609706527924559</v>
      </c>
      <c r="K135" s="47">
        <f t="shared" si="10"/>
        <v>82</v>
      </c>
      <c r="L135" s="47">
        <f aca="true" t="shared" si="11" ref="L135:L198">K135+I135+G135</f>
        <v>563</v>
      </c>
      <c r="M135" s="59">
        <f>'County Data'!L135/'County Data'!J135</f>
        <v>0.7480136208853575</v>
      </c>
      <c r="N135" s="60">
        <f>'County Data'!AN135/'County Data'!N135</f>
        <v>0.2275132275132275</v>
      </c>
      <c r="O135" s="60">
        <f>'County Data'!AB135/'County Data'!N135</f>
        <v>0</v>
      </c>
      <c r="P135" s="77">
        <f>'County Data'!L135/'County Data'!AO135</f>
        <v>41.1875</v>
      </c>
      <c r="Q135" s="62">
        <f>'County Data'!AR135/'County Data'!L135</f>
        <v>0</v>
      </c>
      <c r="R135" s="59">
        <f>'County Data'!L135/'County Data'!AS135</f>
        <v>1.8187672493100275</v>
      </c>
      <c r="S135" s="82">
        <f>'County Data'!N135/'County Data'!M135-1</f>
        <v>0.06478873239436611</v>
      </c>
      <c r="T135" s="82">
        <f>'County Data'!AL135/'County Data'!AK135-1</f>
        <v>-0.012269938650306789</v>
      </c>
      <c r="U135" s="82">
        <v>0</v>
      </c>
      <c r="V135" s="82">
        <f>'County Data'!Z135/'County Data'!Y135-1</f>
        <v>-0.13888888888888884</v>
      </c>
      <c r="W135" s="82">
        <f>'County Data'!AH135/'County Data'!AG135-1</f>
        <v>0.2685185185185186</v>
      </c>
      <c r="X135" s="82">
        <f>'County Data'!AD135/'County Data'!AC135-1</f>
        <v>0.17021276595744683</v>
      </c>
    </row>
    <row r="136" spans="1:24" ht="12.75">
      <c r="A136" s="29">
        <v>30057</v>
      </c>
      <c r="B136" s="31" t="s">
        <v>250</v>
      </c>
      <c r="C136" s="31" t="s">
        <v>213</v>
      </c>
      <c r="D136" s="32">
        <v>0</v>
      </c>
      <c r="E136" s="28">
        <f>'County Data'!G136</f>
        <v>0</v>
      </c>
      <c r="F136" s="58">
        <f>'County Data'!L136/'County Data'!K136-1</f>
        <v>0.14393053932209043</v>
      </c>
      <c r="G136" s="47">
        <f t="shared" si="8"/>
        <v>52</v>
      </c>
      <c r="H136" s="58">
        <f>('County Data'!P136-'County Data'!O136)/100</f>
        <v>0.007999999999999998</v>
      </c>
      <c r="I136" s="47">
        <f t="shared" si="9"/>
        <v>267</v>
      </c>
      <c r="J136" s="58">
        <f>'County Data'!R136/'County Data'!Q136-1</f>
        <v>0.4721555088561993</v>
      </c>
      <c r="K136" s="47">
        <f t="shared" si="10"/>
        <v>207</v>
      </c>
      <c r="L136" s="47">
        <f t="shared" si="11"/>
        <v>526</v>
      </c>
      <c r="M136" s="59">
        <f>'County Data'!L136/'County Data'!J136</f>
        <v>1.9099526066350712</v>
      </c>
      <c r="N136" s="60">
        <f>'County Data'!AN136/'County Data'!N136</f>
        <v>0.17076284711139483</v>
      </c>
      <c r="O136" s="60">
        <f>'County Data'!AB136/'County Data'!N136</f>
        <v>0.046600702202361954</v>
      </c>
      <c r="P136" s="77">
        <f>'County Data'!L136/'County Data'!AO136</f>
        <v>25.75563909774436</v>
      </c>
      <c r="Q136" s="62">
        <f>'County Data'!AR136/'County Data'!L136</f>
        <v>0</v>
      </c>
      <c r="R136" s="59">
        <f>'County Data'!L136/'County Data'!AS136</f>
        <v>1.4667094840505246</v>
      </c>
      <c r="S136" s="82">
        <f>'County Data'!N136/'County Data'!M136-1</f>
        <v>0.3801762114537446</v>
      </c>
      <c r="T136" s="82">
        <f>'County Data'!AL136/'County Data'!AK136-1</f>
        <v>0.4214417744916821</v>
      </c>
      <c r="U136" s="82">
        <f>'County Data'!AB136/'County Data'!AA136-1</f>
        <v>0.5869565217391304</v>
      </c>
      <c r="V136" s="82">
        <f>'County Data'!Z136/'County Data'!Y136-1</f>
        <v>1.729032258064516</v>
      </c>
      <c r="W136" s="82">
        <f>'County Data'!AH136/'County Data'!AG136-1</f>
        <v>0.5151515151515151</v>
      </c>
      <c r="X136" s="82">
        <f>'County Data'!AD136/'County Data'!AC136-1</f>
        <v>0.5981308411214954</v>
      </c>
    </row>
    <row r="137" spans="1:24" ht="12.75">
      <c r="A137" s="29">
        <v>30059</v>
      </c>
      <c r="B137" s="31" t="s">
        <v>253</v>
      </c>
      <c r="C137" s="31" t="s">
        <v>213</v>
      </c>
      <c r="D137" s="32">
        <v>0</v>
      </c>
      <c r="E137" s="28">
        <f>'County Data'!G137</f>
        <v>0</v>
      </c>
      <c r="F137" s="58">
        <f>'County Data'!L137/'County Data'!K137-1</f>
        <v>0.062122045079714194</v>
      </c>
      <c r="G137" s="47">
        <f t="shared" si="8"/>
        <v>121</v>
      </c>
      <c r="H137" s="58">
        <f>('County Data'!P137-'County Data'!O137)/100</f>
        <v>0.036000000000000004</v>
      </c>
      <c r="I137" s="47">
        <f t="shared" si="9"/>
        <v>302</v>
      </c>
      <c r="J137" s="58">
        <f>'County Data'!R137/'County Data'!Q137-1</f>
        <v>0.346472755988418</v>
      </c>
      <c r="K137" s="47">
        <f t="shared" si="10"/>
        <v>266</v>
      </c>
      <c r="L137" s="47">
        <f t="shared" si="11"/>
        <v>689</v>
      </c>
      <c r="M137" s="59">
        <f>'County Data'!L137/'County Data'!J137</f>
        <v>0.8077429604699292</v>
      </c>
      <c r="N137" s="60">
        <f>'County Data'!AN137/'County Data'!N137</f>
        <v>0.19369369369369369</v>
      </c>
      <c r="O137" s="60">
        <f>'County Data'!AB137/'County Data'!N137</f>
        <v>0.061936936936936936</v>
      </c>
      <c r="P137" s="77">
        <f>'County Data'!L137/'County Data'!AO137</f>
        <v>28.41176470588235</v>
      </c>
      <c r="Q137" s="62">
        <f>'County Data'!AR137/'County Data'!L137</f>
        <v>0</v>
      </c>
      <c r="R137" s="59">
        <f>'County Data'!L137/'County Data'!AS137</f>
        <v>1.417461482024945</v>
      </c>
      <c r="S137" s="82">
        <f>'County Data'!N137/'County Data'!M137-1</f>
        <v>0.1212121212121211</v>
      </c>
      <c r="T137" s="82">
        <f>'County Data'!AL137/'County Data'!AK137-1</f>
        <v>0.06909090909090909</v>
      </c>
      <c r="U137" s="82">
        <f>'County Data'!AB137/'County Data'!AA137-1</f>
        <v>0.19565217391304346</v>
      </c>
      <c r="V137" s="82">
        <f>'County Data'!Z137/'County Data'!Y137-1</f>
        <v>0.36363636363636354</v>
      </c>
      <c r="W137" s="82">
        <f>'County Data'!AH137/'County Data'!AG137-1</f>
        <v>0.048275862068965614</v>
      </c>
      <c r="X137" s="82">
        <f>'County Data'!AD137/'County Data'!AC137-1</f>
        <v>0.06451612903225801</v>
      </c>
    </row>
    <row r="138" spans="1:24" ht="12.75">
      <c r="A138" s="29">
        <v>30061</v>
      </c>
      <c r="B138" s="31" t="s">
        <v>255</v>
      </c>
      <c r="C138" s="31" t="s">
        <v>213</v>
      </c>
      <c r="D138" s="32">
        <v>0</v>
      </c>
      <c r="E138" s="28">
        <f>'County Data'!G138</f>
        <v>0</v>
      </c>
      <c r="F138" s="58">
        <f>'County Data'!L138/'County Data'!K138-1</f>
        <v>0.17164404223227758</v>
      </c>
      <c r="G138" s="47">
        <f t="shared" si="8"/>
        <v>40</v>
      </c>
      <c r="H138" s="58">
        <f>('County Data'!P138-'County Data'!O138)/100</f>
        <v>0.003999999999999986</v>
      </c>
      <c r="I138" s="47">
        <f t="shared" si="9"/>
        <v>250</v>
      </c>
      <c r="J138" s="58">
        <f>'County Data'!R138/'County Data'!Q138-1</f>
        <v>0.32451454252522693</v>
      </c>
      <c r="K138" s="47">
        <f t="shared" si="10"/>
        <v>275</v>
      </c>
      <c r="L138" s="47">
        <f t="shared" si="11"/>
        <v>565</v>
      </c>
      <c r="M138" s="59">
        <f>'County Data'!L138/'County Data'!J138</f>
        <v>3.1839458302933923</v>
      </c>
      <c r="N138" s="60">
        <f>'County Data'!AN138/'County Data'!N138</f>
        <v>0.19721577726218098</v>
      </c>
      <c r="O138" s="60">
        <f>'County Data'!AB138/'County Data'!N138</f>
        <v>0.11890951276102088</v>
      </c>
      <c r="P138" s="77">
        <f>'County Data'!L138/'County Data'!AO138</f>
        <v>31.577235772357724</v>
      </c>
      <c r="Q138" s="62">
        <f>'County Data'!AR138/'County Data'!L138</f>
        <v>0</v>
      </c>
      <c r="R138" s="59">
        <f>'County Data'!L138/'County Data'!AS138</f>
        <v>1.9806221315655277</v>
      </c>
      <c r="S138" s="82">
        <f>'County Data'!N138/'County Data'!M138-1</f>
        <v>0.1562709590878606</v>
      </c>
      <c r="T138" s="82">
        <f>'County Data'!AL138/'County Data'!AK138-1</f>
        <v>0.154494382022472</v>
      </c>
      <c r="U138" s="82">
        <f>'County Data'!AB138/'County Data'!AA138-1</f>
        <v>-0.3365695792880259</v>
      </c>
      <c r="V138" s="82">
        <f>'County Data'!Z138/'County Data'!Y138-1</f>
        <v>0.6923076923076923</v>
      </c>
      <c r="W138" s="82">
        <f>'County Data'!AH138/'County Data'!AG138-1</f>
        <v>0.5691823899371069</v>
      </c>
      <c r="X138" s="82">
        <f>'County Data'!AD138/'County Data'!AC138-1</f>
        <v>1.2439024390243905</v>
      </c>
    </row>
    <row r="139" spans="1:24" ht="12.75">
      <c r="A139" s="29">
        <v>30063</v>
      </c>
      <c r="B139" s="31" t="s">
        <v>256</v>
      </c>
      <c r="C139" s="31" t="s">
        <v>213</v>
      </c>
      <c r="D139" s="32">
        <v>0</v>
      </c>
      <c r="E139" s="28">
        <f>'County Data'!G139</f>
        <v>0</v>
      </c>
      <c r="F139" s="58">
        <f>'County Data'!L139/'County Data'!K139-1</f>
        <v>0.21750733920469711</v>
      </c>
      <c r="G139" s="47">
        <f t="shared" si="8"/>
        <v>28</v>
      </c>
      <c r="H139" s="58">
        <f>('County Data'!P139-'County Data'!O139)/100</f>
        <v>-0.025000000000000005</v>
      </c>
      <c r="I139" s="47">
        <f t="shared" si="9"/>
        <v>44</v>
      </c>
      <c r="J139" s="58">
        <f>'County Data'!R139/'County Data'!Q139-1</f>
        <v>0.515843078083742</v>
      </c>
      <c r="K139" s="47">
        <f t="shared" si="10"/>
        <v>166</v>
      </c>
      <c r="L139" s="47">
        <f t="shared" si="11"/>
        <v>238</v>
      </c>
      <c r="M139" s="59">
        <f>'County Data'!L139/'County Data'!J139</f>
        <v>36.87216632925619</v>
      </c>
      <c r="N139" s="60">
        <f>'County Data'!AN139/'County Data'!N139</f>
        <v>0.1465091299677766</v>
      </c>
      <c r="O139" s="60">
        <f>'County Data'!AB139/'County Data'!N139</f>
        <v>0.05932177382231088</v>
      </c>
      <c r="P139" s="77">
        <f>'County Data'!L139/'County Data'!AO139</f>
        <v>26.442727021805133</v>
      </c>
      <c r="Q139" s="62">
        <f>'County Data'!AR139/'County Data'!L139</f>
        <v>0.6497985428279159</v>
      </c>
      <c r="R139" s="59">
        <f>'County Data'!L139/'County Data'!AS139</f>
        <v>2.3185943512669716</v>
      </c>
      <c r="S139" s="82">
        <f>'County Data'!N139/'County Data'!M139-1</f>
        <v>0.37266465867683296</v>
      </c>
      <c r="T139" s="82">
        <f>'County Data'!AL139/'County Data'!AK139-1</f>
        <v>0.5417561854598378</v>
      </c>
      <c r="U139" s="82">
        <f>'County Data'!AB139/'County Data'!AA139-1</f>
        <v>-0.13240574506283664</v>
      </c>
      <c r="V139" s="82">
        <f>'County Data'!Z139/'County Data'!Y139-1</f>
        <v>0.7236554438128553</v>
      </c>
      <c r="W139" s="82">
        <f>'County Data'!AH139/'County Data'!AG139-1</f>
        <v>0.438850452368281</v>
      </c>
      <c r="X139" s="82">
        <f>'County Data'!AD139/'County Data'!AC139-1</f>
        <v>0.3919563735514655</v>
      </c>
    </row>
    <row r="140" spans="1:24" ht="12.75">
      <c r="A140" s="29">
        <v>30065</v>
      </c>
      <c r="B140" s="31" t="s">
        <v>257</v>
      </c>
      <c r="C140" s="31" t="s">
        <v>213</v>
      </c>
      <c r="D140" s="32">
        <v>0</v>
      </c>
      <c r="E140" s="28">
        <f>'County Data'!G140</f>
        <v>0</v>
      </c>
      <c r="F140" s="58">
        <f>'County Data'!L140/'County Data'!K140-1</f>
        <v>0.09522649780808567</v>
      </c>
      <c r="G140" s="47">
        <f t="shared" si="8"/>
        <v>85</v>
      </c>
      <c r="H140" s="58">
        <f>('County Data'!P140-'County Data'!O140)/100</f>
        <v>0.0040000000000000036</v>
      </c>
      <c r="I140" s="47">
        <f t="shared" si="9"/>
        <v>254</v>
      </c>
      <c r="J140" s="58">
        <f>'County Data'!R140/'County Data'!Q140-1</f>
        <v>0.21726839512155727</v>
      </c>
      <c r="K140" s="47">
        <f t="shared" si="10"/>
        <v>291</v>
      </c>
      <c r="L140" s="47">
        <f t="shared" si="11"/>
        <v>630</v>
      </c>
      <c r="M140" s="59">
        <f>'County Data'!L140/'County Data'!J140</f>
        <v>2.4084448205314968</v>
      </c>
      <c r="N140" s="60">
        <f>'County Data'!AN140/'County Data'!N140</f>
        <v>0.1606714628297362</v>
      </c>
      <c r="O140" s="60">
        <f>'County Data'!AB140/'County Data'!N140</f>
        <v>0.06175059952038369</v>
      </c>
      <c r="P140" s="77">
        <f>'County Data'!L140/'County Data'!AO140</f>
        <v>35.69047619047619</v>
      </c>
      <c r="Q140" s="62">
        <f>'County Data'!AR140/'County Data'!L140</f>
        <v>0</v>
      </c>
      <c r="R140" s="59">
        <f>'County Data'!L140/'County Data'!AS140</f>
        <v>1.9408718170047474</v>
      </c>
      <c r="S140" s="82">
        <f>'County Data'!N140/'County Data'!M140-1</f>
        <v>0.16888577435178687</v>
      </c>
      <c r="T140" s="82">
        <f>'County Data'!AL140/'County Data'!AK140-1</f>
        <v>0.3074866310160427</v>
      </c>
      <c r="U140" s="82">
        <f>'County Data'!AB140/'County Data'!AA140-1</f>
        <v>1.5121951219512195</v>
      </c>
      <c r="V140" s="82">
        <f>'County Data'!Z140/'County Data'!Y140-1</f>
        <v>1.227272727272727</v>
      </c>
      <c r="W140" s="82">
        <f>'County Data'!AH140/'County Data'!AG140-1</f>
        <v>0.2014388489208634</v>
      </c>
      <c r="X140" s="82">
        <f>'County Data'!AD140/'County Data'!AC140-1</f>
        <v>0.03571428571428581</v>
      </c>
    </row>
    <row r="141" spans="1:24" ht="12.75">
      <c r="A141" s="29">
        <v>30067</v>
      </c>
      <c r="B141" s="31" t="s">
        <v>258</v>
      </c>
      <c r="C141" s="31" t="s">
        <v>213</v>
      </c>
      <c r="D141" s="32">
        <v>0</v>
      </c>
      <c r="E141" s="28">
        <f>'County Data'!G141</f>
        <v>0</v>
      </c>
      <c r="F141" s="58">
        <f>'County Data'!L141/'County Data'!K141-1</f>
        <v>0.07773657464633987</v>
      </c>
      <c r="G141" s="47">
        <f t="shared" si="8"/>
        <v>104</v>
      </c>
      <c r="H141" s="58">
        <f>('County Data'!P141-'County Data'!O141)/100</f>
        <v>0</v>
      </c>
      <c r="I141" s="47">
        <f t="shared" si="9"/>
        <v>208</v>
      </c>
      <c r="J141" s="58">
        <f>'County Data'!R141/'County Data'!Q141-1</f>
        <v>0.5205720403793208</v>
      </c>
      <c r="K141" s="47">
        <f t="shared" si="10"/>
        <v>160</v>
      </c>
      <c r="L141" s="47">
        <f t="shared" si="11"/>
        <v>472</v>
      </c>
      <c r="M141" s="59">
        <f>'County Data'!L141/'County Data'!J141</f>
        <v>5.908529606650202</v>
      </c>
      <c r="N141" s="60">
        <f>'County Data'!AN141/'County Data'!N141</f>
        <v>0.09739947026246087</v>
      </c>
      <c r="O141" s="60">
        <f>'County Data'!AB141/'County Data'!N141</f>
        <v>0.06754153623886347</v>
      </c>
      <c r="P141" s="77">
        <f>'County Data'!L141/'County Data'!AO141</f>
        <v>21.23680649526387</v>
      </c>
      <c r="Q141" s="62">
        <f>'County Data'!AR141/'County Data'!L141</f>
        <v>0.4365362558939722</v>
      </c>
      <c r="R141" s="59">
        <f>'County Data'!L141/'County Data'!AS141</f>
        <v>1.9029950284952104</v>
      </c>
      <c r="S141" s="82">
        <f>'County Data'!N141/'County Data'!M141-1</f>
        <v>0.3503495366607057</v>
      </c>
      <c r="T141" s="82">
        <f>'County Data'!AL141/'County Data'!AK141-1</f>
        <v>0.37766903914590744</v>
      </c>
      <c r="U141" s="82">
        <f>'County Data'!AB141/'County Data'!AA141-1</f>
        <v>0.6028571428571428</v>
      </c>
      <c r="V141" s="82">
        <f>'County Data'!Z141/'County Data'!Y141-1</f>
        <v>0.743455497382199</v>
      </c>
      <c r="W141" s="82">
        <f>'County Data'!AH141/'County Data'!AG141-1</f>
        <v>0.42799999999999994</v>
      </c>
      <c r="X141" s="82">
        <f>'County Data'!AD141/'County Data'!AC141-1</f>
        <v>0.15527950310559002</v>
      </c>
    </row>
    <row r="142" spans="1:24" ht="12.75">
      <c r="A142" s="29">
        <v>30069</v>
      </c>
      <c r="B142" s="31" t="s">
        <v>259</v>
      </c>
      <c r="C142" s="31" t="s">
        <v>213</v>
      </c>
      <c r="D142" s="32">
        <v>0</v>
      </c>
      <c r="E142" s="28">
        <f>'County Data'!G142</f>
        <v>0</v>
      </c>
      <c r="F142" s="58">
        <f>'County Data'!L142/'County Data'!K142-1</f>
        <v>-0.050096339113680166</v>
      </c>
      <c r="G142" s="47">
        <f t="shared" si="8"/>
        <v>213</v>
      </c>
      <c r="H142" s="58">
        <f>('County Data'!P142-'County Data'!O142)/100</f>
        <v>0.034</v>
      </c>
      <c r="I142" s="47">
        <f t="shared" si="9"/>
        <v>300</v>
      </c>
      <c r="J142" s="58">
        <f>'County Data'!R142/'County Data'!Q142-1</f>
        <v>0.3162008325545833</v>
      </c>
      <c r="K142" s="47">
        <f t="shared" si="10"/>
        <v>277</v>
      </c>
      <c r="L142" s="47">
        <f t="shared" si="11"/>
        <v>790</v>
      </c>
      <c r="M142" s="59">
        <f>'County Data'!L142/'County Data'!J142</f>
        <v>0.2980779113989105</v>
      </c>
      <c r="N142" s="60">
        <f>'County Data'!AN142/'County Data'!N142</f>
        <v>0.39204545454545453</v>
      </c>
      <c r="O142" s="60">
        <f>'County Data'!AB142/'County Data'!N142</f>
        <v>0</v>
      </c>
      <c r="P142" s="77">
        <f>'County Data'!L142/'County Data'!AO142</f>
        <v>61.625</v>
      </c>
      <c r="Q142" s="62">
        <f>'County Data'!AR142/'County Data'!L142</f>
        <v>0</v>
      </c>
      <c r="R142" s="59">
        <f>'County Data'!L142/'County Data'!AS142</f>
        <v>1.6883561643835616</v>
      </c>
      <c r="S142" s="82">
        <f>'County Data'!N142/'County Data'!M142-1</f>
        <v>0.43089430894308944</v>
      </c>
      <c r="T142" s="82">
        <f>'County Data'!AL142/'County Data'!AK142-1</f>
        <v>-1</v>
      </c>
      <c r="U142" s="82">
        <v>0</v>
      </c>
      <c r="V142" s="82">
        <v>0</v>
      </c>
      <c r="W142" s="82">
        <f>'County Data'!AH142/'County Data'!AG142-1</f>
        <v>-1</v>
      </c>
      <c r="X142" s="82">
        <v>1</v>
      </c>
    </row>
    <row r="143" spans="1:24" ht="12.75">
      <c r="A143" s="29">
        <v>30071</v>
      </c>
      <c r="B143" s="31" t="s">
        <v>260</v>
      </c>
      <c r="C143" s="31" t="s">
        <v>213</v>
      </c>
      <c r="D143" s="32">
        <v>0</v>
      </c>
      <c r="E143" s="28">
        <f>'County Data'!G143</f>
        <v>2</v>
      </c>
      <c r="F143" s="58">
        <f>'County Data'!L143/'County Data'!K143-1</f>
        <v>-0.10885144295951965</v>
      </c>
      <c r="G143" s="47">
        <f t="shared" si="8"/>
        <v>268</v>
      </c>
      <c r="H143" s="58">
        <f>('County Data'!P143-'County Data'!O143)/100</f>
        <v>0</v>
      </c>
      <c r="I143" s="47">
        <f t="shared" si="9"/>
        <v>208</v>
      </c>
      <c r="J143" s="58">
        <f>'County Data'!R143/'County Data'!Q143-1</f>
        <v>0.2839040364490639</v>
      </c>
      <c r="K143" s="47">
        <f t="shared" si="10"/>
        <v>283</v>
      </c>
      <c r="L143" s="47">
        <f t="shared" si="11"/>
        <v>759</v>
      </c>
      <c r="M143" s="59">
        <f>'County Data'!L143/'County Data'!J143</f>
        <v>0.8951570853794252</v>
      </c>
      <c r="N143" s="60">
        <f>'County Data'!AN143/'County Data'!N143</f>
        <v>0.20728291316526612</v>
      </c>
      <c r="O143" s="60">
        <f>'County Data'!AB143/'County Data'!N143</f>
        <v>0.028478057889822595</v>
      </c>
      <c r="P143" s="77">
        <f>'County Data'!L143/'County Data'!AO143</f>
        <v>30.47019867549669</v>
      </c>
      <c r="Q143" s="62">
        <f>'County Data'!AR143/'County Data'!L143</f>
        <v>0</v>
      </c>
      <c r="R143" s="59">
        <f>'County Data'!L143/'County Data'!AS143</f>
        <v>1.8389288569144684</v>
      </c>
      <c r="S143" s="82">
        <f>'County Data'!N143/'County Data'!M143-1</f>
        <v>-0.08539709649871907</v>
      </c>
      <c r="T143" s="82">
        <v>0</v>
      </c>
      <c r="U143" s="82">
        <f>'County Data'!AB143/'County Data'!AA143-1</f>
        <v>0.24489795918367352</v>
      </c>
      <c r="V143" s="82">
        <f>'County Data'!Z143/'County Data'!Y143-1</f>
        <v>0.5223880597014925</v>
      </c>
      <c r="W143" s="82">
        <f>'County Data'!AH143/'County Data'!AG143-1</f>
        <v>0.051401869158878455</v>
      </c>
      <c r="X143" s="82">
        <f>'County Data'!AD143/'County Data'!AC143-1</f>
        <v>-0.03007518796992481</v>
      </c>
    </row>
    <row r="144" spans="1:24" ht="12.75">
      <c r="A144" s="29">
        <v>30073</v>
      </c>
      <c r="B144" s="31" t="s">
        <v>262</v>
      </c>
      <c r="C144" s="31" t="s">
        <v>213</v>
      </c>
      <c r="D144" s="32">
        <v>0</v>
      </c>
      <c r="E144" s="28">
        <f>'County Data'!G144</f>
        <v>0</v>
      </c>
      <c r="F144" s="58">
        <f>'County Data'!L144/'County Data'!K144-1</f>
        <v>-0.0013990362194932215</v>
      </c>
      <c r="G144" s="47">
        <f t="shared" si="8"/>
        <v>174</v>
      </c>
      <c r="H144" s="58">
        <f>('County Data'!P144-'County Data'!O144)/100</f>
        <v>0.008999999999999994</v>
      </c>
      <c r="I144" s="47">
        <f t="shared" si="9"/>
        <v>269</v>
      </c>
      <c r="J144" s="58">
        <f>'County Data'!R144/'County Data'!Q144-1</f>
        <v>0.25273079083702643</v>
      </c>
      <c r="K144" s="47">
        <f t="shared" si="10"/>
        <v>288</v>
      </c>
      <c r="L144" s="47">
        <f t="shared" si="11"/>
        <v>731</v>
      </c>
      <c r="M144" s="59">
        <f>'County Data'!L144/'County Data'!J144</f>
        <v>3.9540337422368848</v>
      </c>
      <c r="N144" s="60">
        <f>'County Data'!AN144/'County Data'!N144</f>
        <v>0.18659420289855072</v>
      </c>
      <c r="O144" s="60">
        <f>'County Data'!AB144/'County Data'!N144</f>
        <v>0.03369565217391304</v>
      </c>
      <c r="P144" s="77">
        <f>'County Data'!L144/'County Data'!AO144</f>
        <v>32.94358974358974</v>
      </c>
      <c r="Q144" s="62">
        <f>'County Data'!AR144/'County Data'!L144</f>
        <v>0</v>
      </c>
      <c r="R144" s="59">
        <f>'County Data'!L144/'County Data'!AS144</f>
        <v>2.266760762173606</v>
      </c>
      <c r="S144" s="82">
        <f>'County Data'!N144/'County Data'!M144-1</f>
        <v>0.1719745222929936</v>
      </c>
      <c r="T144" s="82">
        <f>'County Data'!AL144/'County Data'!AK144-1</f>
        <v>0.16403785488959</v>
      </c>
      <c r="U144" s="82">
        <f>'County Data'!AB144/'County Data'!AA144-1</f>
        <v>-0.07920792079207917</v>
      </c>
      <c r="V144" s="82">
        <f>'County Data'!Z144/'County Data'!Y144-1</f>
        <v>0.7575757575757576</v>
      </c>
      <c r="W144" s="82">
        <f>'County Data'!AH144/'County Data'!AG144-1</f>
        <v>0.2662037037037037</v>
      </c>
      <c r="X144" s="82">
        <f>'County Data'!AD144/'County Data'!AC144-1</f>
        <v>0.6349206349206349</v>
      </c>
    </row>
    <row r="145" spans="1:24" ht="12.75">
      <c r="A145" s="29">
        <v>30075</v>
      </c>
      <c r="B145" s="31" t="s">
        <v>263</v>
      </c>
      <c r="C145" s="31" t="s">
        <v>213</v>
      </c>
      <c r="D145" s="32">
        <v>0</v>
      </c>
      <c r="E145" s="28">
        <f>'County Data'!G145</f>
        <v>2</v>
      </c>
      <c r="F145" s="58">
        <f>'County Data'!L145/'County Data'!K145-1</f>
        <v>-0.11100478468899522</v>
      </c>
      <c r="G145" s="47">
        <f t="shared" si="8"/>
        <v>271</v>
      </c>
      <c r="H145" s="58">
        <f>('County Data'!P145-'County Data'!O145)/100</f>
        <v>0.01</v>
      </c>
      <c r="I145" s="47">
        <f t="shared" si="9"/>
        <v>274</v>
      </c>
      <c r="J145" s="58">
        <f>'County Data'!R145/'County Data'!Q145-1</f>
        <v>0.34273318872017344</v>
      </c>
      <c r="K145" s="47">
        <f t="shared" si="10"/>
        <v>267</v>
      </c>
      <c r="L145" s="47">
        <f t="shared" si="11"/>
        <v>812</v>
      </c>
      <c r="M145" s="59">
        <f>'County Data'!L145/'County Data'!J145</f>
        <v>0.5634981772744642</v>
      </c>
      <c r="N145" s="60">
        <f>'County Data'!AN145/'County Data'!N145</f>
        <v>0.32166890982503366</v>
      </c>
      <c r="O145" s="60">
        <f>'County Data'!AB145/'County Data'!N145</f>
        <v>0.024226110363391656</v>
      </c>
      <c r="P145" s="77">
        <f>'County Data'!L145/'County Data'!AO145</f>
        <v>27.323529411764707</v>
      </c>
      <c r="Q145" s="62">
        <f>'County Data'!AR145/'County Data'!L145</f>
        <v>0</v>
      </c>
      <c r="R145" s="59">
        <f>'County Data'!L145/'County Data'!AS145</f>
        <v>1.8450844091360477</v>
      </c>
      <c r="S145" s="82">
        <f>'County Data'!N145/'County Data'!M145-1</f>
        <v>0.0509193776520509</v>
      </c>
      <c r="T145" s="82">
        <f>'County Data'!AL145/'County Data'!AK145-1</f>
        <v>0.18421052631578938</v>
      </c>
      <c r="U145" s="82">
        <f>'County Data'!AB145/'County Data'!AA145-1</f>
        <v>0.3846153846153846</v>
      </c>
      <c r="V145" s="82">
        <f>'County Data'!Z145/'County Data'!Y145-1</f>
        <v>-1</v>
      </c>
      <c r="W145" s="82">
        <f>'County Data'!AH145/'County Data'!AG145-1</f>
        <v>0.024193548387096753</v>
      </c>
      <c r="X145" s="82">
        <f>'County Data'!AD145/'County Data'!AC145-1</f>
        <v>-0.07692307692307687</v>
      </c>
    </row>
    <row r="146" spans="1:24" ht="12.75">
      <c r="A146" s="29">
        <v>30077</v>
      </c>
      <c r="B146" s="31" t="s">
        <v>275</v>
      </c>
      <c r="C146" s="31" t="s">
        <v>213</v>
      </c>
      <c r="D146" s="32">
        <v>0</v>
      </c>
      <c r="E146" s="28">
        <f>'County Data'!G146</f>
        <v>0</v>
      </c>
      <c r="F146" s="58">
        <f>'County Data'!L146/'County Data'!K146-1</f>
        <v>0.0845921450151057</v>
      </c>
      <c r="G146" s="47">
        <f t="shared" si="8"/>
        <v>97</v>
      </c>
      <c r="H146" s="58">
        <f>('County Data'!P146-'County Data'!O146)/100</f>
        <v>-0.0010000000000000052</v>
      </c>
      <c r="I146" s="47">
        <f t="shared" si="9"/>
        <v>201</v>
      </c>
      <c r="J146" s="58">
        <f>'County Data'!R146/'County Data'!Q146-1</f>
        <v>0.3907482576395802</v>
      </c>
      <c r="K146" s="47">
        <f t="shared" si="10"/>
        <v>253</v>
      </c>
      <c r="L146" s="47">
        <f t="shared" si="11"/>
        <v>551</v>
      </c>
      <c r="M146" s="59">
        <f>'County Data'!L146/'County Data'!J146</f>
        <v>3.0868443680137574</v>
      </c>
      <c r="N146" s="60">
        <f>'County Data'!AN146/'County Data'!N146</f>
        <v>0.34647171010807376</v>
      </c>
      <c r="O146" s="60">
        <f>'County Data'!AB146/'County Data'!N146</f>
        <v>0.12015257469802924</v>
      </c>
      <c r="P146" s="77">
        <f>'County Data'!L146/'County Data'!AO146</f>
        <v>48.513513513513516</v>
      </c>
      <c r="Q146" s="62">
        <f>'County Data'!AR146/'County Data'!L146</f>
        <v>0</v>
      </c>
      <c r="R146" s="59">
        <f>'County Data'!L146/'County Data'!AS146</f>
        <v>2.4505119453924915</v>
      </c>
      <c r="S146" s="82">
        <f>'County Data'!N146/'County Data'!M146-1</f>
        <v>0.14150943396226423</v>
      </c>
      <c r="T146" s="82">
        <f>'County Data'!AL146/'County Data'!AK146-1</f>
        <v>0.2859922178988328</v>
      </c>
      <c r="U146" s="82">
        <f>'County Data'!AB146/'County Data'!AA146-1</f>
        <v>0.21153846153846145</v>
      </c>
      <c r="V146" s="82">
        <f>'County Data'!Z146/'County Data'!Y146-1</f>
        <v>0.90625</v>
      </c>
      <c r="W146" s="82">
        <f>'County Data'!AH146/'County Data'!AG146-1</f>
        <v>0.07042253521126751</v>
      </c>
      <c r="X146" s="82">
        <v>1</v>
      </c>
    </row>
    <row r="147" spans="1:24" ht="12.75">
      <c r="A147" s="29">
        <v>30079</v>
      </c>
      <c r="B147" s="31" t="s">
        <v>264</v>
      </c>
      <c r="C147" s="31" t="s">
        <v>213</v>
      </c>
      <c r="D147" s="32">
        <v>0</v>
      </c>
      <c r="E147" s="28">
        <f>'County Data'!G147</f>
        <v>0</v>
      </c>
      <c r="F147" s="58">
        <f>'County Data'!L147/'County Data'!K147-1</f>
        <v>-0.13304410701373826</v>
      </c>
      <c r="G147" s="47">
        <f t="shared" si="8"/>
        <v>282</v>
      </c>
      <c r="H147" s="58">
        <f>('County Data'!P147-'County Data'!O147)/100</f>
        <v>0.005999999999999997</v>
      </c>
      <c r="I147" s="47">
        <f t="shared" si="9"/>
        <v>260</v>
      </c>
      <c r="J147" s="58">
        <f>'County Data'!R147/'County Data'!Q147-1</f>
        <v>0.50365416436845</v>
      </c>
      <c r="K147" s="47">
        <f t="shared" si="10"/>
        <v>176</v>
      </c>
      <c r="L147" s="47">
        <f t="shared" si="11"/>
        <v>718</v>
      </c>
      <c r="M147" s="59">
        <f>'County Data'!L147/'County Data'!J147</f>
        <v>0.6902705814622913</v>
      </c>
      <c r="N147" s="60">
        <f>'County Data'!AN147/'County Data'!N147</f>
        <v>0.43301435406698563</v>
      </c>
      <c r="O147" s="60">
        <f>'County Data'!AB147/'County Data'!N147</f>
        <v>0</v>
      </c>
      <c r="P147" s="77">
        <f>'County Data'!L147/'County Data'!AO147</f>
        <v>38.67741935483871</v>
      </c>
      <c r="Q147" s="62">
        <f>'County Data'!AR147/'County Data'!L147</f>
        <v>0</v>
      </c>
      <c r="R147" s="59">
        <f>'County Data'!L147/'County Data'!AS147</f>
        <v>1.66991643454039</v>
      </c>
      <c r="S147" s="82">
        <f>'County Data'!N147/'County Data'!M147-1</f>
        <v>-0.04783599088838264</v>
      </c>
      <c r="T147" s="82">
        <f>'County Data'!AL147/'County Data'!AK147-1</f>
        <v>-0.0736842105263158</v>
      </c>
      <c r="U147" s="82">
        <v>0</v>
      </c>
      <c r="V147" s="82">
        <v>0</v>
      </c>
      <c r="W147" s="82">
        <f>'County Data'!AH147/'County Data'!AG147-1</f>
        <v>0.09677419354838701</v>
      </c>
      <c r="X147" s="82">
        <v>1</v>
      </c>
    </row>
    <row r="148" spans="1:24" ht="12.75">
      <c r="A148" s="29">
        <v>30081</v>
      </c>
      <c r="B148" s="31" t="s">
        <v>266</v>
      </c>
      <c r="C148" s="31" t="s">
        <v>213</v>
      </c>
      <c r="D148" s="32">
        <v>0</v>
      </c>
      <c r="E148" s="28">
        <f>'County Data'!G148</f>
        <v>0</v>
      </c>
      <c r="F148" s="58">
        <f>'County Data'!L148/'County Data'!K148-1</f>
        <v>0.44222311075569776</v>
      </c>
      <c r="G148" s="47">
        <f t="shared" si="8"/>
        <v>5</v>
      </c>
      <c r="H148" s="58">
        <f>('County Data'!P148-'County Data'!O148)/100</f>
        <v>-0.032</v>
      </c>
      <c r="I148" s="47">
        <f t="shared" si="9"/>
        <v>27</v>
      </c>
      <c r="J148" s="58">
        <f>'County Data'!R148/'County Data'!Q148-1</f>
        <v>0.38792093704245967</v>
      </c>
      <c r="K148" s="47">
        <f t="shared" si="10"/>
        <v>254</v>
      </c>
      <c r="L148" s="47">
        <f t="shared" si="11"/>
        <v>286</v>
      </c>
      <c r="M148" s="59">
        <f>'County Data'!L148/'County Data'!J148</f>
        <v>15.066833751044278</v>
      </c>
      <c r="N148" s="60">
        <f>'County Data'!AN148/'County Data'!N148</f>
        <v>0.1239073566005232</v>
      </c>
      <c r="O148" s="60">
        <f>'County Data'!AB148/'County Data'!N148</f>
        <v>0.09532316723026861</v>
      </c>
      <c r="P148" s="77">
        <f>'County Data'!L148/'County Data'!AO148</f>
        <v>30.008319467554077</v>
      </c>
      <c r="Q148" s="62">
        <f>'County Data'!AR148/'County Data'!L148</f>
        <v>0</v>
      </c>
      <c r="R148" s="59">
        <f>'County Data'!L148/'County Data'!AS148</f>
        <v>2.26200928132447</v>
      </c>
      <c r="S148" s="82">
        <f>'County Data'!N148/'County Data'!M148-1</f>
        <v>0.667163067758749</v>
      </c>
      <c r="T148" s="82">
        <f>'County Data'!AL148/'County Data'!AK148-1</f>
        <v>0.7069438995684583</v>
      </c>
      <c r="U148" s="82">
        <f>'County Data'!AB148/'County Data'!AA148-1</f>
        <v>0.26395939086294407</v>
      </c>
      <c r="V148" s="82">
        <f>'County Data'!Z148/'County Data'!Y148-1</f>
        <v>1.6216640502354789</v>
      </c>
      <c r="W148" s="82">
        <f>'County Data'!AH148/'County Data'!AG148-1</f>
        <v>0.7641402714932126</v>
      </c>
      <c r="X148" s="82">
        <f>'County Data'!AD148/'County Data'!AC148-1</f>
        <v>0.38617886178861793</v>
      </c>
    </row>
    <row r="149" spans="1:24" ht="12.75">
      <c r="A149" s="29">
        <v>30083</v>
      </c>
      <c r="B149" s="31" t="s">
        <v>267</v>
      </c>
      <c r="C149" s="31" t="s">
        <v>213</v>
      </c>
      <c r="D149" s="32">
        <v>0</v>
      </c>
      <c r="E149" s="28">
        <f>'County Data'!G149</f>
        <v>0</v>
      </c>
      <c r="F149" s="58">
        <f>'County Data'!L149/'County Data'!K149-1</f>
        <v>-0.0978910041060097</v>
      </c>
      <c r="G149" s="47">
        <f t="shared" si="8"/>
        <v>255</v>
      </c>
      <c r="H149" s="58">
        <f>('County Data'!P149-'County Data'!O149)/100</f>
        <v>0.0009999999999999966</v>
      </c>
      <c r="I149" s="47">
        <f t="shared" si="9"/>
        <v>219</v>
      </c>
      <c r="J149" s="58">
        <f>'County Data'!R149/'County Data'!Q149-1</f>
        <v>0.5345189040699776</v>
      </c>
      <c r="K149" s="47">
        <f t="shared" si="10"/>
        <v>144</v>
      </c>
      <c r="L149" s="47">
        <f t="shared" si="11"/>
        <v>618</v>
      </c>
      <c r="M149" s="59">
        <f>'County Data'!L149/'County Data'!J149</f>
        <v>4.638675623800384</v>
      </c>
      <c r="N149" s="60">
        <f>'County Data'!AN149/'County Data'!N149</f>
        <v>0.13619744058500913</v>
      </c>
      <c r="O149" s="60">
        <f>'County Data'!AB149/'County Data'!N149</f>
        <v>0.07952468007312614</v>
      </c>
      <c r="P149" s="77">
        <f>'County Data'!L149/'County Data'!AO149</f>
        <v>24.53553299492386</v>
      </c>
      <c r="Q149" s="62">
        <f>'County Data'!AR149/'County Data'!L149</f>
        <v>0</v>
      </c>
      <c r="R149" s="59">
        <f>'County Data'!L149/'County Data'!AS149</f>
        <v>2.121351766513057</v>
      </c>
      <c r="S149" s="82">
        <f>'County Data'!N149/'County Data'!M149-1</f>
        <v>0.1557151912106487</v>
      </c>
      <c r="T149" s="82">
        <f>'County Data'!AL149/'County Data'!AK149-1</f>
        <v>0.21757322175732208</v>
      </c>
      <c r="U149" s="82">
        <f>'County Data'!AB149/'County Data'!AA149-1</f>
        <v>0.2946428571428572</v>
      </c>
      <c r="V149" s="82">
        <f>'County Data'!Z149/'County Data'!Y149-1</f>
        <v>-1</v>
      </c>
      <c r="W149" s="82">
        <f>'County Data'!AH149/'County Data'!AG149-1</f>
        <v>0.24411134903640264</v>
      </c>
      <c r="X149" s="82">
        <f>'County Data'!AD149/'County Data'!AC149-1</f>
        <v>-0.012232415902140636</v>
      </c>
    </row>
    <row r="150" spans="1:24" ht="12.75">
      <c r="A150" s="29">
        <v>30085</v>
      </c>
      <c r="B150" s="31" t="s">
        <v>268</v>
      </c>
      <c r="C150" s="31" t="s">
        <v>213</v>
      </c>
      <c r="D150" s="32">
        <v>0</v>
      </c>
      <c r="E150" s="28">
        <f>'County Data'!G150</f>
        <v>0</v>
      </c>
      <c r="F150" s="58">
        <f>'County Data'!L150/'County Data'!K150-1</f>
        <v>-0.03445767797072463</v>
      </c>
      <c r="G150" s="47">
        <f t="shared" si="8"/>
        <v>201</v>
      </c>
      <c r="H150" s="58">
        <f>('County Data'!P150-'County Data'!O150)/100</f>
        <v>-0.01200000000000001</v>
      </c>
      <c r="I150" s="47">
        <f t="shared" si="9"/>
        <v>120</v>
      </c>
      <c r="J150" s="58">
        <f>'County Data'!R150/'County Data'!Q150-1</f>
        <v>0.6423627134287033</v>
      </c>
      <c r="K150" s="47">
        <f t="shared" si="10"/>
        <v>56</v>
      </c>
      <c r="L150" s="47">
        <f t="shared" si="11"/>
        <v>377</v>
      </c>
      <c r="M150" s="59">
        <f>'County Data'!L150/'County Data'!J150</f>
        <v>4.507640067911715</v>
      </c>
      <c r="N150" s="60">
        <f>'County Data'!AN150/'County Data'!N150</f>
        <v>0.23953241232731137</v>
      </c>
      <c r="O150" s="60">
        <f>'County Data'!AB150/'County Data'!N150</f>
        <v>0.031030818278427207</v>
      </c>
      <c r="P150" s="77">
        <f>'County Data'!L150/'County Data'!AO150</f>
        <v>45</v>
      </c>
      <c r="Q150" s="62">
        <f>'County Data'!AR150/'County Data'!L150</f>
        <v>0</v>
      </c>
      <c r="R150" s="59">
        <f>'County Data'!L150/'County Data'!AS150</f>
        <v>2.652347652347652</v>
      </c>
      <c r="S150" s="82">
        <f>'County Data'!N150/'County Data'!M150-1</f>
        <v>0.09038238702201618</v>
      </c>
      <c r="T150" s="82">
        <f>'County Data'!AL150/'County Data'!AK150-1</f>
        <v>0.40481565086531224</v>
      </c>
      <c r="U150" s="82">
        <f>'County Data'!AB150/'County Data'!AA150-1</f>
        <v>-0.7153996101364523</v>
      </c>
      <c r="V150" s="82">
        <f>'County Data'!Z150/'County Data'!Y150-1</f>
        <v>0.3660714285714286</v>
      </c>
      <c r="W150" s="82">
        <f>'County Data'!AH150/'County Data'!AG150-1</f>
        <v>0.1770992366412214</v>
      </c>
      <c r="X150" s="82">
        <f>'County Data'!AD150/'County Data'!AC150-1</f>
        <v>-0.18617021276595747</v>
      </c>
    </row>
    <row r="151" spans="1:24" ht="12.75">
      <c r="A151" s="29">
        <v>30087</v>
      </c>
      <c r="B151" s="31" t="s">
        <v>271</v>
      </c>
      <c r="C151" s="31" t="s">
        <v>213</v>
      </c>
      <c r="D151" s="32">
        <v>0</v>
      </c>
      <c r="E151" s="28">
        <f>'County Data'!G151</f>
        <v>2</v>
      </c>
      <c r="F151" s="58">
        <f>'County Data'!L151/'County Data'!K151-1</f>
        <v>-0.10680628272251314</v>
      </c>
      <c r="G151" s="47">
        <f t="shared" si="8"/>
        <v>266</v>
      </c>
      <c r="H151" s="58">
        <f>('County Data'!P151-'County Data'!O151)/100</f>
        <v>0.0009999999999999966</v>
      </c>
      <c r="I151" s="47">
        <f t="shared" si="9"/>
        <v>219</v>
      </c>
      <c r="J151" s="58">
        <f>'County Data'!R151/'County Data'!Q151-1</f>
        <v>0.40486799228569526</v>
      </c>
      <c r="K151" s="47">
        <f t="shared" si="10"/>
        <v>244</v>
      </c>
      <c r="L151" s="47">
        <f t="shared" si="11"/>
        <v>729</v>
      </c>
      <c r="M151" s="59">
        <f>'County Data'!L151/'County Data'!J151</f>
        <v>1.8721069433359936</v>
      </c>
      <c r="N151" s="60">
        <f>'County Data'!AN151/'County Data'!N151</f>
        <v>0.156327072661734</v>
      </c>
      <c r="O151" s="60">
        <f>'County Data'!AB151/'County Data'!N151</f>
        <v>0</v>
      </c>
      <c r="P151" s="77">
        <f>'County Data'!L151/'County Data'!AO151</f>
        <v>49.38421052631579</v>
      </c>
      <c r="Q151" s="62">
        <f>'County Data'!AR151/'County Data'!L151</f>
        <v>0</v>
      </c>
      <c r="R151" s="59">
        <f>'County Data'!L151/'County Data'!AS151</f>
        <v>2.398517382413088</v>
      </c>
      <c r="S151" s="82">
        <f>'County Data'!N151/'County Data'!M151-1</f>
        <v>0.004765535646206631</v>
      </c>
      <c r="T151" s="82">
        <f>'County Data'!AL151/'County Data'!AK151-1</f>
        <v>0.3156862745098039</v>
      </c>
      <c r="U151" s="82">
        <f>'County Data'!AB151/'County Data'!AA151-1</f>
        <v>-1</v>
      </c>
      <c r="V151" s="82">
        <f>'County Data'!Z151/'County Data'!Y151-1</f>
        <v>-0.6690647482014389</v>
      </c>
      <c r="W151" s="82">
        <f>'County Data'!AH151/'County Data'!AG151-1</f>
        <v>0.13793103448275867</v>
      </c>
      <c r="X151" s="82">
        <f>'County Data'!AD151/'County Data'!AC151-1</f>
        <v>-0.21714922048997776</v>
      </c>
    </row>
    <row r="152" spans="1:24" ht="12.75">
      <c r="A152" s="29">
        <v>30089</v>
      </c>
      <c r="B152" s="31" t="s">
        <v>274</v>
      </c>
      <c r="C152" s="31" t="s">
        <v>213</v>
      </c>
      <c r="D152" s="32">
        <v>0</v>
      </c>
      <c r="E152" s="28">
        <f>'County Data'!G152</f>
        <v>0</v>
      </c>
      <c r="F152" s="58">
        <f>'County Data'!L152/'County Data'!K152-1</f>
        <v>0.17972084438804936</v>
      </c>
      <c r="G152" s="47">
        <f t="shared" si="8"/>
        <v>37</v>
      </c>
      <c r="H152" s="58">
        <f>('County Data'!P152-'County Data'!O152)/100</f>
        <v>-0.028000000000000008</v>
      </c>
      <c r="I152" s="47">
        <f t="shared" si="9"/>
        <v>31</v>
      </c>
      <c r="J152" s="58">
        <f>'County Data'!R152/'County Data'!Q152-1</f>
        <v>0.37653011261628855</v>
      </c>
      <c r="K152" s="47">
        <f t="shared" si="10"/>
        <v>256</v>
      </c>
      <c r="L152" s="47">
        <f t="shared" si="11"/>
        <v>324</v>
      </c>
      <c r="M152" s="59">
        <f>'County Data'!L152/'County Data'!J152</f>
        <v>3.7027516292541636</v>
      </c>
      <c r="N152" s="60">
        <f>'County Data'!AN152/'County Data'!N152</f>
        <v>0.16696997270245678</v>
      </c>
      <c r="O152" s="60">
        <f>'County Data'!AB152/'County Data'!N152</f>
        <v>0.10304822565969063</v>
      </c>
      <c r="P152" s="77">
        <f>'County Data'!L152/'County Data'!AO152</f>
        <v>29.472622478386167</v>
      </c>
      <c r="Q152" s="62">
        <f>'County Data'!AR152/'County Data'!L152</f>
        <v>0</v>
      </c>
      <c r="R152" s="59">
        <f>'County Data'!L152/'County Data'!AS152</f>
        <v>1.9402390438247012</v>
      </c>
      <c r="S152" s="82">
        <f>'County Data'!N152/'County Data'!M152-1</f>
        <v>0.41168914579319194</v>
      </c>
      <c r="T152" s="82">
        <f>'County Data'!AL152/'County Data'!AK152-1</f>
        <v>0.6718547341115435</v>
      </c>
      <c r="U152" s="82">
        <f>'County Data'!AB152/'County Data'!AA152-1</f>
        <v>-0.034115138592750505</v>
      </c>
      <c r="V152" s="82">
        <f>'County Data'!Z152/'County Data'!Y152-1</f>
        <v>1.471830985915493</v>
      </c>
      <c r="W152" s="82">
        <f>'County Data'!AH152/'County Data'!AG152-1</f>
        <v>0.3652007648183557</v>
      </c>
      <c r="X152" s="82">
        <f>'County Data'!AD152/'County Data'!AC152-1</f>
        <v>0.40740740740740744</v>
      </c>
    </row>
    <row r="153" spans="1:24" ht="12.75">
      <c r="A153" s="29">
        <v>30091</v>
      </c>
      <c r="B153" s="31" t="s">
        <v>276</v>
      </c>
      <c r="C153" s="31" t="s">
        <v>213</v>
      </c>
      <c r="D153" s="32">
        <v>0</v>
      </c>
      <c r="E153" s="28">
        <f>'County Data'!G153</f>
        <v>0</v>
      </c>
      <c r="F153" s="58">
        <f>'County Data'!L153/'County Data'!K153-1</f>
        <v>-0.1325021132713441</v>
      </c>
      <c r="G153" s="47">
        <f t="shared" si="8"/>
        <v>280</v>
      </c>
      <c r="H153" s="58">
        <f>('County Data'!P153-'County Data'!O153)/100</f>
        <v>0.016</v>
      </c>
      <c r="I153" s="47">
        <f t="shared" si="9"/>
        <v>293</v>
      </c>
      <c r="J153" s="58">
        <f>'County Data'!R153/'County Data'!Q153-1</f>
        <v>0.6929472275065174</v>
      </c>
      <c r="K153" s="47">
        <f t="shared" si="10"/>
        <v>34</v>
      </c>
      <c r="L153" s="47">
        <f t="shared" si="11"/>
        <v>607</v>
      </c>
      <c r="M153" s="59">
        <f>'County Data'!L153/'County Data'!J153</f>
        <v>2.4483344764858495</v>
      </c>
      <c r="N153" s="60">
        <f>'County Data'!AN153/'County Data'!N153</f>
        <v>0.20300751879699247</v>
      </c>
      <c r="O153" s="60">
        <f>'County Data'!AB153/'County Data'!N153</f>
        <v>0</v>
      </c>
      <c r="P153" s="77">
        <f>'County Data'!L153/'County Data'!AO153</f>
        <v>27.92517006802721</v>
      </c>
      <c r="Q153" s="62">
        <f>'County Data'!AR153/'County Data'!L153</f>
        <v>0</v>
      </c>
      <c r="R153" s="59">
        <f>'County Data'!L153/'County Data'!AS153</f>
        <v>1.8943239501615137</v>
      </c>
      <c r="S153" s="82">
        <f>'County Data'!N153/'County Data'!M153-1</f>
        <v>-0.005341880341880323</v>
      </c>
      <c r="T153" s="82">
        <f>'County Data'!AL153/'County Data'!AK153-1</f>
        <v>0.13480885311871238</v>
      </c>
      <c r="U153" s="82">
        <f>'County Data'!AB153/'County Data'!AA153-1</f>
        <v>-1</v>
      </c>
      <c r="V153" s="82">
        <f>'County Data'!Z153/'County Data'!Y153-1</f>
        <v>-1</v>
      </c>
      <c r="W153" s="82">
        <f>'County Data'!AH153/'County Data'!AG153-1</f>
        <v>0.011467889908256979</v>
      </c>
      <c r="X153" s="82">
        <f>'County Data'!AD153/'County Data'!AC153-1</f>
        <v>-0.3770491803278688</v>
      </c>
    </row>
    <row r="154" spans="1:24" ht="12.75">
      <c r="A154" s="29">
        <v>30093</v>
      </c>
      <c r="B154" s="31" t="s">
        <v>277</v>
      </c>
      <c r="C154" s="31" t="s">
        <v>213</v>
      </c>
      <c r="D154" s="32">
        <v>0</v>
      </c>
      <c r="E154" s="28">
        <f>'County Data'!G154</f>
        <v>0</v>
      </c>
      <c r="F154" s="58">
        <f>'County Data'!L154/'County Data'!K154-1</f>
        <v>0.019592822839633373</v>
      </c>
      <c r="G154" s="47">
        <f t="shared" si="8"/>
        <v>153</v>
      </c>
      <c r="H154" s="58">
        <f>('County Data'!P154-'County Data'!O154)/100</f>
        <v>-0.009000000000000003</v>
      </c>
      <c r="I154" s="47">
        <f t="shared" si="9"/>
        <v>135</v>
      </c>
      <c r="J154" s="58">
        <f>'County Data'!R154/'County Data'!Q154-1</f>
        <v>0.42686491294954876</v>
      </c>
      <c r="K154" s="47">
        <f t="shared" si="10"/>
        <v>231</v>
      </c>
      <c r="L154" s="47">
        <f t="shared" si="11"/>
        <v>519</v>
      </c>
      <c r="M154" s="59">
        <f>'County Data'!L154/'County Data'!J154</f>
        <v>48.17630025615324</v>
      </c>
      <c r="N154" s="60">
        <f>'County Data'!AN154/'County Data'!N154</f>
        <v>0.1407193489104752</v>
      </c>
      <c r="O154" s="60">
        <f>'County Data'!AB154/'County Data'!N154</f>
        <v>0.03859280651089525</v>
      </c>
      <c r="P154" s="77">
        <f>'County Data'!L154/'County Data'!AO154</f>
        <v>30.624778761061947</v>
      </c>
      <c r="Q154" s="62">
        <f>'County Data'!AR154/'County Data'!L154</f>
        <v>1</v>
      </c>
      <c r="R154" s="59">
        <f>'County Data'!L154/'County Data'!AS154</f>
        <v>2.1393422354104845</v>
      </c>
      <c r="S154" s="82">
        <f>'County Data'!N154/'County Data'!M154-1</f>
        <v>0.17976832063433057</v>
      </c>
      <c r="T154" s="82">
        <f>'County Data'!AL154/'County Data'!AK154-1</f>
        <v>0.29116117850953205</v>
      </c>
      <c r="U154" s="82">
        <f>'County Data'!AB154/'County Data'!AA154-1</f>
        <v>0.25426621160409546</v>
      </c>
      <c r="V154" s="82">
        <v>0</v>
      </c>
      <c r="W154" s="82">
        <f>'County Data'!AH154/'County Data'!AG154-1</f>
        <v>0.2719930775886934</v>
      </c>
      <c r="X154" s="82">
        <f>'County Data'!AD154/'County Data'!AC154-1</f>
        <v>0.016117729502452605</v>
      </c>
    </row>
    <row r="155" spans="1:24" ht="12.75">
      <c r="A155" s="29">
        <v>30095</v>
      </c>
      <c r="B155" s="31" t="s">
        <v>278</v>
      </c>
      <c r="C155" s="31" t="s">
        <v>213</v>
      </c>
      <c r="D155" s="32">
        <v>0</v>
      </c>
      <c r="E155" s="28">
        <f>'County Data'!G155</f>
        <v>1</v>
      </c>
      <c r="F155" s="58">
        <f>'County Data'!L155/'County Data'!K155-1</f>
        <v>0.2538249694002448</v>
      </c>
      <c r="G155" s="47">
        <f t="shared" si="8"/>
        <v>19</v>
      </c>
      <c r="H155" s="58">
        <f>('County Data'!P155-'County Data'!O155)/100</f>
        <v>0.008000000000000002</v>
      </c>
      <c r="I155" s="47">
        <f t="shared" si="9"/>
        <v>268</v>
      </c>
      <c r="J155" s="58">
        <f>'County Data'!R155/'County Data'!Q155-1</f>
        <v>0.7052616965153409</v>
      </c>
      <c r="K155" s="47">
        <f t="shared" si="10"/>
        <v>32</v>
      </c>
      <c r="L155" s="47">
        <f t="shared" si="11"/>
        <v>319</v>
      </c>
      <c r="M155" s="59">
        <f>'County Data'!L155/'County Data'!J155</f>
        <v>4.566146439854463</v>
      </c>
      <c r="N155" s="60">
        <f>'County Data'!AN155/'County Data'!N155</f>
        <v>0.11336227689339122</v>
      </c>
      <c r="O155" s="60">
        <f>'County Data'!AB155/'County Data'!N155</f>
        <v>0.08851905451037144</v>
      </c>
      <c r="P155" s="77">
        <f>'County Data'!L155/'County Data'!AO155</f>
        <v>35.630434782608695</v>
      </c>
      <c r="Q155" s="62">
        <f>'County Data'!AR155/'County Data'!L155</f>
        <v>0</v>
      </c>
      <c r="R155" s="59">
        <f>'County Data'!L155/'County Data'!AS155</f>
        <v>2.0762604509754246</v>
      </c>
      <c r="S155" s="82">
        <f>'County Data'!N155/'County Data'!M155-1</f>
        <v>0.562170308967596</v>
      </c>
      <c r="T155" s="82">
        <v>0</v>
      </c>
      <c r="U155" s="82">
        <f>'County Data'!AB155/'County Data'!AA155-1</f>
        <v>0.6311111111111112</v>
      </c>
      <c r="V155" s="82">
        <f>'County Data'!Z155/'County Data'!Y155-1</f>
        <v>1.2080000000000002</v>
      </c>
      <c r="W155" s="82">
        <f>'County Data'!AH155/'County Data'!AG155-1</f>
        <v>0.6131386861313868</v>
      </c>
      <c r="X155" s="82">
        <f>'County Data'!AD155/'County Data'!AC155-1</f>
        <v>-1</v>
      </c>
    </row>
    <row r="156" spans="1:24" ht="12.75">
      <c r="A156" s="29">
        <v>30097</v>
      </c>
      <c r="B156" s="31" t="s">
        <v>279</v>
      </c>
      <c r="C156" s="31" t="s">
        <v>213</v>
      </c>
      <c r="D156" s="32">
        <v>0</v>
      </c>
      <c r="E156" s="28">
        <f>'County Data'!G156</f>
        <v>0</v>
      </c>
      <c r="F156" s="58">
        <f>'County Data'!L156/'County Data'!K156-1</f>
        <v>0.14426125554850988</v>
      </c>
      <c r="G156" s="47">
        <f t="shared" si="8"/>
        <v>51</v>
      </c>
      <c r="H156" s="58">
        <f>('County Data'!P156-'County Data'!O156)/100</f>
        <v>0</v>
      </c>
      <c r="I156" s="47">
        <f t="shared" si="9"/>
        <v>208</v>
      </c>
      <c r="J156" s="58">
        <f>'County Data'!R156/'County Data'!Q156-1</f>
        <v>0.3301358912869705</v>
      </c>
      <c r="K156" s="47">
        <f t="shared" si="10"/>
        <v>271</v>
      </c>
      <c r="L156" s="47">
        <f t="shared" si="11"/>
        <v>530</v>
      </c>
      <c r="M156" s="59">
        <f>'County Data'!L156/'County Data'!J156</f>
        <v>1.9453637921926712</v>
      </c>
      <c r="N156" s="60">
        <f>'County Data'!AN156/'County Data'!N156</f>
        <v>0.20520768753874769</v>
      </c>
      <c r="O156" s="60">
        <f>'County Data'!AB156/'County Data'!N156</f>
        <v>0.05083694978301302</v>
      </c>
      <c r="P156" s="77">
        <f>'County Data'!L156/'County Data'!AO156</f>
        <v>26.932835820895523</v>
      </c>
      <c r="Q156" s="62">
        <f>'County Data'!AR156/'County Data'!L156</f>
        <v>0</v>
      </c>
      <c r="R156" s="59">
        <f>'County Data'!L156/'County Data'!AS156</f>
        <v>1.9403225806451614</v>
      </c>
      <c r="S156" s="82">
        <f>'County Data'!N156/'County Data'!M156-1</f>
        <v>0.20914542728635688</v>
      </c>
      <c r="T156" s="82">
        <f>'County Data'!AL156/'County Data'!AK156-1</f>
        <v>0.09463722397476348</v>
      </c>
      <c r="U156" s="82">
        <f>'County Data'!AB156/'County Data'!AA156-1</f>
        <v>0.49090909090909096</v>
      </c>
      <c r="V156" s="82">
        <f>'County Data'!Z156/'County Data'!Y156-1</f>
        <v>1.0297029702970297</v>
      </c>
      <c r="W156" s="82">
        <f>'County Data'!AH156/'County Data'!AG156-1</f>
        <v>0.17210682492581597</v>
      </c>
      <c r="X156" s="82">
        <f>'County Data'!AD156/'County Data'!AC156-1</f>
        <v>-1</v>
      </c>
    </row>
    <row r="157" spans="1:24" ht="12.75">
      <c r="A157" s="29">
        <v>30099</v>
      </c>
      <c r="B157" s="31" t="s">
        <v>281</v>
      </c>
      <c r="C157" s="31" t="s">
        <v>213</v>
      </c>
      <c r="D157" s="32">
        <v>0</v>
      </c>
      <c r="E157" s="28">
        <f>'County Data'!G157</f>
        <v>0</v>
      </c>
      <c r="F157" s="58">
        <f>'County Data'!L157/'County Data'!K157-1</f>
        <v>0.027746770849944147</v>
      </c>
      <c r="G157" s="47">
        <f t="shared" si="8"/>
        <v>144</v>
      </c>
      <c r="H157" s="58">
        <f>('County Data'!P157-'County Data'!O157)/100</f>
        <v>0.012000000000000002</v>
      </c>
      <c r="I157" s="47">
        <f t="shared" si="9"/>
        <v>283</v>
      </c>
      <c r="J157" s="58">
        <f>'County Data'!R157/'County Data'!Q157-1</f>
        <v>0.1629468336055162</v>
      </c>
      <c r="K157" s="47">
        <f t="shared" si="10"/>
        <v>295</v>
      </c>
      <c r="L157" s="47">
        <f t="shared" si="11"/>
        <v>722</v>
      </c>
      <c r="M157" s="59">
        <f>'County Data'!L157/'County Data'!J157</f>
        <v>2.835958813693567</v>
      </c>
      <c r="N157" s="60">
        <f>'County Data'!AN157/'County Data'!N157</f>
        <v>0.19580152671755724</v>
      </c>
      <c r="O157" s="60">
        <f>'County Data'!AB157/'County Data'!N157</f>
        <v>0.02480916030534351</v>
      </c>
      <c r="P157" s="77">
        <f>'County Data'!L157/'County Data'!AO157</f>
        <v>32.88265306122449</v>
      </c>
      <c r="Q157" s="62">
        <f>'County Data'!AR157/'County Data'!L157</f>
        <v>0</v>
      </c>
      <c r="R157" s="59">
        <f>'County Data'!L157/'County Data'!AS157</f>
        <v>2.2147766323024056</v>
      </c>
      <c r="S157" s="82">
        <f>'County Data'!N157/'County Data'!M157-1</f>
        <v>0.26265060240963845</v>
      </c>
      <c r="T157" s="82">
        <f>'County Data'!AL157/'County Data'!AK157-1</f>
        <v>0.18346774193548376</v>
      </c>
      <c r="U157" s="82">
        <f>'County Data'!AB157/'County Data'!AA157-1</f>
        <v>-0.044117647058823484</v>
      </c>
      <c r="V157" s="82">
        <f>'County Data'!Z157/'County Data'!Y157-1</f>
        <v>-1</v>
      </c>
      <c r="W157" s="82">
        <f>'County Data'!AH157/'County Data'!AG157-1</f>
        <v>0.23734177215189867</v>
      </c>
      <c r="X157" s="82">
        <f>'County Data'!AD157/'County Data'!AC157-1</f>
        <v>0.9186046511627908</v>
      </c>
    </row>
    <row r="158" spans="1:24" ht="12.75">
      <c r="A158" s="29">
        <v>30101</v>
      </c>
      <c r="B158" s="31" t="s">
        <v>282</v>
      </c>
      <c r="C158" s="31" t="s">
        <v>213</v>
      </c>
      <c r="D158" s="32">
        <v>0</v>
      </c>
      <c r="E158" s="28">
        <f>'County Data'!G158</f>
        <v>0</v>
      </c>
      <c r="F158" s="58">
        <f>'County Data'!L158/'County Data'!K158-1</f>
        <v>0.04379706698374952</v>
      </c>
      <c r="G158" s="47">
        <f t="shared" si="8"/>
        <v>131</v>
      </c>
      <c r="H158" s="58">
        <f>('County Data'!P158-'County Data'!O158)/100</f>
        <v>0.0029999999999999983</v>
      </c>
      <c r="I158" s="47">
        <f t="shared" si="9"/>
        <v>242</v>
      </c>
      <c r="J158" s="58">
        <f>'County Data'!R158/'County Data'!Q158-1</f>
        <v>0.16843442713512324</v>
      </c>
      <c r="K158" s="47">
        <f t="shared" si="10"/>
        <v>294</v>
      </c>
      <c r="L158" s="47">
        <f t="shared" si="11"/>
        <v>667</v>
      </c>
      <c r="M158" s="59">
        <f>'County Data'!L158/'County Data'!J158</f>
        <v>2.756278422322349</v>
      </c>
      <c r="N158" s="60">
        <f>'County Data'!AN158/'County Data'!N158</f>
        <v>0.22863978127136023</v>
      </c>
      <c r="O158" s="60">
        <f>'County Data'!AB158/'County Data'!N158</f>
        <v>0.014012303485987697</v>
      </c>
      <c r="P158" s="77">
        <f>'County Data'!L158/'County Data'!AO158</f>
        <v>25.20095693779904</v>
      </c>
      <c r="Q158" s="62">
        <f>'County Data'!AR158/'County Data'!L158</f>
        <v>0</v>
      </c>
      <c r="R158" s="59">
        <f>'County Data'!L158/'County Data'!AS158</f>
        <v>2.29</v>
      </c>
      <c r="S158" s="82">
        <f>'County Data'!N158/'County Data'!M158-1</f>
        <v>0.12408759124087587</v>
      </c>
      <c r="T158" s="82">
        <f>'County Data'!AL158/'County Data'!AK158-1</f>
        <v>0.3372549019607842</v>
      </c>
      <c r="U158" s="82">
        <f>'County Data'!AB158/'County Data'!AA158-1</f>
        <v>0.13888888888888884</v>
      </c>
      <c r="V158" s="82">
        <f>'County Data'!Z158/'County Data'!Y158-1</f>
        <v>-1</v>
      </c>
      <c r="W158" s="82">
        <f>'County Data'!AH158/'County Data'!AG158-1</f>
        <v>0.06045340050377823</v>
      </c>
      <c r="X158" s="82">
        <f>'County Data'!AD158/'County Data'!AC158-1</f>
        <v>0.20597014925373136</v>
      </c>
    </row>
    <row r="159" spans="1:24" ht="12.75">
      <c r="A159" s="29">
        <v>30103</v>
      </c>
      <c r="B159" s="31" t="s">
        <v>283</v>
      </c>
      <c r="C159" s="31" t="s">
        <v>213</v>
      </c>
      <c r="D159" s="32">
        <v>0</v>
      </c>
      <c r="E159" s="28">
        <f>'County Data'!G159</f>
        <v>0</v>
      </c>
      <c r="F159" s="58">
        <f>'County Data'!L159/'County Data'!K159-1</f>
        <v>-0.014874141876430214</v>
      </c>
      <c r="G159" s="47">
        <f t="shared" si="8"/>
        <v>187</v>
      </c>
      <c r="H159" s="58">
        <f>('County Data'!P159-'County Data'!O159)/100</f>
        <v>0.014999999999999996</v>
      </c>
      <c r="I159" s="47">
        <f t="shared" si="9"/>
        <v>289</v>
      </c>
      <c r="J159" s="58">
        <f>'County Data'!R159/'County Data'!Q159-1</f>
        <v>0.10629423660262893</v>
      </c>
      <c r="K159" s="47">
        <f t="shared" si="10"/>
        <v>298</v>
      </c>
      <c r="L159" s="47">
        <f t="shared" si="11"/>
        <v>774</v>
      </c>
      <c r="M159" s="59">
        <f>'County Data'!L159/'County Data'!J159</f>
        <v>0.8795586883236286</v>
      </c>
      <c r="N159" s="60">
        <f>'County Data'!AN159/'County Data'!N159</f>
        <v>0.33076923076923076</v>
      </c>
      <c r="O159" s="60">
        <f>'County Data'!AB159/'County Data'!N159</f>
        <v>0</v>
      </c>
      <c r="P159" s="77">
        <f>'County Data'!L159/'County Data'!AO159</f>
        <v>35.875</v>
      </c>
      <c r="Q159" s="62">
        <f>'County Data'!AR159/'County Data'!L159</f>
        <v>0</v>
      </c>
      <c r="R159" s="59">
        <f>'County Data'!L159/'County Data'!AS159</f>
        <v>2.0402843601895735</v>
      </c>
      <c r="S159" s="82">
        <f>'County Data'!N159/'County Data'!M159-1</f>
        <v>-0.10034602076124566</v>
      </c>
      <c r="T159" s="82">
        <f>'County Data'!AL159/'County Data'!AK159-1</f>
        <v>0.1200000000000001</v>
      </c>
      <c r="U159" s="82">
        <v>0</v>
      </c>
      <c r="V159" s="82">
        <f>'County Data'!Z159/'County Data'!Y159-1</f>
        <v>-1</v>
      </c>
      <c r="W159" s="82">
        <f>'County Data'!AH159/'County Data'!AG159-1</f>
        <v>-0.18965517241379315</v>
      </c>
      <c r="X159" s="82">
        <f>'County Data'!AD159/'County Data'!AC159-1</f>
        <v>0.5294117647058822</v>
      </c>
    </row>
    <row r="160" spans="1:24" ht="12.75">
      <c r="A160" s="29">
        <v>30105</v>
      </c>
      <c r="B160" s="31" t="s">
        <v>284</v>
      </c>
      <c r="C160" s="31" t="s">
        <v>213</v>
      </c>
      <c r="D160" s="32">
        <v>0</v>
      </c>
      <c r="E160" s="28">
        <f>'County Data'!G160</f>
        <v>0</v>
      </c>
      <c r="F160" s="58">
        <f>'County Data'!L160/'County Data'!K160-1</f>
        <v>-0.06845490957640488</v>
      </c>
      <c r="G160" s="47">
        <f t="shared" si="8"/>
        <v>238</v>
      </c>
      <c r="H160" s="58">
        <f>('County Data'!P160-'County Data'!O160)/100</f>
        <v>-0.003000000000000007</v>
      </c>
      <c r="I160" s="47">
        <f t="shared" si="9"/>
        <v>179</v>
      </c>
      <c r="J160" s="58">
        <f>'County Data'!R160/'County Data'!Q160-1</f>
        <v>0.6366231647634584</v>
      </c>
      <c r="K160" s="47">
        <f t="shared" si="10"/>
        <v>63</v>
      </c>
      <c r="L160" s="47">
        <f t="shared" si="11"/>
        <v>480</v>
      </c>
      <c r="M160" s="59">
        <f>'County Data'!L160/'County Data'!J160</f>
        <v>1.5596613655114675</v>
      </c>
      <c r="N160" s="60">
        <f>'County Data'!AN160/'County Data'!N160</f>
        <v>0.19065656565656566</v>
      </c>
      <c r="O160" s="60">
        <f>'County Data'!AB160/'County Data'!N160</f>
        <v>0.023989898989898988</v>
      </c>
      <c r="P160" s="77">
        <f>'County Data'!L160/'County Data'!AO160</f>
        <v>29.863813229571985</v>
      </c>
      <c r="Q160" s="62">
        <f>'County Data'!AR160/'County Data'!L160</f>
        <v>0</v>
      </c>
      <c r="R160" s="59">
        <f>'County Data'!L160/'County Data'!AS160</f>
        <v>1.5834536826903238</v>
      </c>
      <c r="S160" s="82">
        <f>'County Data'!N160/'County Data'!M160-1</f>
        <v>0.09392265193370175</v>
      </c>
      <c r="T160" s="82">
        <f>'County Data'!AL160/'County Data'!AK160-1</f>
        <v>0.23517587939698492</v>
      </c>
      <c r="U160" s="82">
        <f>'County Data'!AB160/'County Data'!AA160-1</f>
        <v>0.1728395061728396</v>
      </c>
      <c r="V160" s="82">
        <f>'County Data'!Z160/'County Data'!Y160-1</f>
        <v>0.13265306122448983</v>
      </c>
      <c r="W160" s="82">
        <f>'County Data'!AH160/'County Data'!AG160-1</f>
        <v>0.17647058823529416</v>
      </c>
      <c r="X160" s="82">
        <f>'County Data'!AD160/'County Data'!AC160-1</f>
        <v>-0.13829787234042556</v>
      </c>
    </row>
    <row r="161" spans="1:24" ht="12.75">
      <c r="A161" s="29">
        <v>30107</v>
      </c>
      <c r="B161" s="31" t="s">
        <v>285</v>
      </c>
      <c r="C161" s="31" t="s">
        <v>213</v>
      </c>
      <c r="D161" s="32">
        <v>0</v>
      </c>
      <c r="E161" s="28">
        <f>'County Data'!G161</f>
        <v>0</v>
      </c>
      <c r="F161" s="58">
        <f>'County Data'!L161/'County Data'!K161-1</f>
        <v>0.005788067675868147</v>
      </c>
      <c r="G161" s="47">
        <f t="shared" si="8"/>
        <v>171</v>
      </c>
      <c r="H161" s="58">
        <f>('County Data'!P161-'County Data'!O161)/100</f>
        <v>0.005999999999999997</v>
      </c>
      <c r="I161" s="47">
        <f t="shared" si="9"/>
        <v>260</v>
      </c>
      <c r="J161" s="58">
        <f>'County Data'!R161/'County Data'!Q161-1</f>
        <v>0.1256035315215891</v>
      </c>
      <c r="K161" s="47">
        <f t="shared" si="10"/>
        <v>297</v>
      </c>
      <c r="L161" s="47">
        <f t="shared" si="11"/>
        <v>728</v>
      </c>
      <c r="M161" s="59">
        <f>'County Data'!L161/'County Data'!J161</f>
        <v>1.587290434098287</v>
      </c>
      <c r="N161" s="60">
        <f>'County Data'!AN161/'County Data'!N161</f>
        <v>0.23770491803278687</v>
      </c>
      <c r="O161" s="60">
        <f>'County Data'!AB161/'County Data'!N161</f>
        <v>0.0351288056206089</v>
      </c>
      <c r="P161" s="77">
        <f>'County Data'!L161/'County Data'!AO161</f>
        <v>38.94827586206897</v>
      </c>
      <c r="Q161" s="62">
        <f>'County Data'!AR161/'County Data'!L161</f>
        <v>0</v>
      </c>
      <c r="R161" s="59">
        <f>'County Data'!L161/'County Data'!AS161</f>
        <v>1.9575389948006932</v>
      </c>
      <c r="S161" s="82">
        <f>'County Data'!N161/'County Data'!M161-1</f>
        <v>0.09067688378033201</v>
      </c>
      <c r="T161" s="82">
        <f>'County Data'!AL161/'County Data'!AK161-1</f>
        <v>0.04347826086956519</v>
      </c>
      <c r="U161" s="82">
        <f>'County Data'!AB161/'County Data'!AA161-1</f>
        <v>-0.6052631578947368</v>
      </c>
      <c r="V161" s="82">
        <f>'County Data'!Z161/'County Data'!Y161-1</f>
        <v>-1</v>
      </c>
      <c r="W161" s="82">
        <f>'County Data'!AH161/'County Data'!AG161-1</f>
        <v>0.3793103448275863</v>
      </c>
      <c r="X161" s="82">
        <f>'County Data'!AD161/'County Data'!AC161-1</f>
        <v>-1</v>
      </c>
    </row>
    <row r="162" spans="1:24" ht="12.75">
      <c r="A162" s="29">
        <v>30109</v>
      </c>
      <c r="B162" s="31" t="s">
        <v>286</v>
      </c>
      <c r="C162" s="31" t="s">
        <v>213</v>
      </c>
      <c r="D162" s="32">
        <v>0</v>
      </c>
      <c r="E162" s="28">
        <f>'County Data'!G162</f>
        <v>0</v>
      </c>
      <c r="F162" s="58">
        <f>'County Data'!L162/'County Data'!K162-1</f>
        <v>-0.10327455919395467</v>
      </c>
      <c r="G162" s="47">
        <f t="shared" si="8"/>
        <v>262</v>
      </c>
      <c r="H162" s="58">
        <f>('County Data'!P162-'County Data'!O162)/100</f>
        <v>0.008999999999999994</v>
      </c>
      <c r="I162" s="47">
        <f t="shared" si="9"/>
        <v>269</v>
      </c>
      <c r="J162" s="58">
        <f>'County Data'!R162/'County Data'!Q162-1</f>
        <v>0.5003461405330565</v>
      </c>
      <c r="K162" s="47">
        <f t="shared" si="10"/>
        <v>181</v>
      </c>
      <c r="L162" s="47">
        <f t="shared" si="11"/>
        <v>712</v>
      </c>
      <c r="M162" s="59">
        <f>'County Data'!L162/'County Data'!J162</f>
        <v>1.2008905480468661</v>
      </c>
      <c r="N162" s="60">
        <f>'County Data'!AN162/'County Data'!N162</f>
        <v>0.26506024096385544</v>
      </c>
      <c r="O162" s="60">
        <f>'County Data'!AB162/'County Data'!N162</f>
        <v>0</v>
      </c>
      <c r="P162" s="77">
        <f>'County Data'!L162/'County Data'!AO162</f>
        <v>44.5</v>
      </c>
      <c r="Q162" s="62">
        <f>'County Data'!AR162/'County Data'!L162</f>
        <v>0</v>
      </c>
      <c r="R162" s="59">
        <f>'County Data'!L162/'County Data'!AS162</f>
        <v>1.819420783645656</v>
      </c>
      <c r="S162" s="82">
        <f>'County Data'!N162/'County Data'!M162-1</f>
        <v>0.17231638418079087</v>
      </c>
      <c r="T162" s="82">
        <f>'County Data'!AL162/'County Data'!AK162-1</f>
        <v>-1</v>
      </c>
      <c r="U162" s="82">
        <v>0</v>
      </c>
      <c r="V162" s="82">
        <f>'County Data'!Z162/'County Data'!Y162-1</f>
        <v>0.6666666666666667</v>
      </c>
      <c r="W162" s="82">
        <f>'County Data'!AH162/'County Data'!AG162-1</f>
        <v>0.1428571428571428</v>
      </c>
      <c r="X162" s="82">
        <v>1</v>
      </c>
    </row>
    <row r="163" spans="1:24" ht="12.75">
      <c r="A163" s="29">
        <v>30111</v>
      </c>
      <c r="B163" s="31" t="s">
        <v>287</v>
      </c>
      <c r="C163" s="31" t="s">
        <v>213</v>
      </c>
      <c r="D163" s="32">
        <v>1</v>
      </c>
      <c r="E163" s="28">
        <f>'County Data'!G163</f>
        <v>0</v>
      </c>
      <c r="F163" s="58">
        <f>'County Data'!L163/'County Data'!K163-1</f>
        <v>0.14047910843862144</v>
      </c>
      <c r="G163" s="47">
        <f t="shared" si="8"/>
        <v>57</v>
      </c>
      <c r="H163" s="58">
        <f>('County Data'!P163-'County Data'!O163)/100</f>
        <v>-0.012000000000000002</v>
      </c>
      <c r="I163" s="47">
        <f t="shared" si="9"/>
        <v>121</v>
      </c>
      <c r="J163" s="58">
        <f>'County Data'!R163/'County Data'!Q163-1</f>
        <v>0.4292151494410221</v>
      </c>
      <c r="K163" s="47">
        <f t="shared" si="10"/>
        <v>229</v>
      </c>
      <c r="L163" s="47">
        <f t="shared" si="11"/>
        <v>407</v>
      </c>
      <c r="M163" s="59">
        <f>'County Data'!L163/'County Data'!J163</f>
        <v>49.08603109429609</v>
      </c>
      <c r="N163" s="60">
        <f>'County Data'!AN163/'County Data'!N163</f>
        <v>0.10583995881713665</v>
      </c>
      <c r="O163" s="60">
        <f>'County Data'!AB163/'County Data'!N163</f>
        <v>0.042670022307384314</v>
      </c>
      <c r="P163" s="77">
        <f>'County Data'!L163/'County Data'!AO163</f>
        <v>26.45235173824131</v>
      </c>
      <c r="Q163" s="62">
        <f>'County Data'!AR163/'County Data'!L163</f>
        <v>0.7429494712103408</v>
      </c>
      <c r="R163" s="59">
        <f>'County Data'!L163/'County Data'!AS163</f>
        <v>2.3706907611385004</v>
      </c>
      <c r="S163" s="82">
        <f>'County Data'!N163/'County Data'!M163-1</f>
        <v>0.2628940449016153</v>
      </c>
      <c r="T163" s="82">
        <f>'County Data'!AL163/'County Data'!AK163-1</f>
        <v>0.3828553447810843</v>
      </c>
      <c r="U163" s="82">
        <f>'County Data'!AB163/'County Data'!AA163-1</f>
        <v>0.0521861777150916</v>
      </c>
      <c r="V163" s="82">
        <f>'County Data'!Z163/'County Data'!Y163-1</f>
        <v>0.9444053483462351</v>
      </c>
      <c r="W163" s="82">
        <f>'County Data'!AH163/'County Data'!AG163-1</f>
        <v>0.29811320754716975</v>
      </c>
      <c r="X163" s="82">
        <f>'County Data'!AD163/'County Data'!AC163-1</f>
        <v>0.18662587412587417</v>
      </c>
    </row>
    <row r="164" spans="1:24" ht="12.75">
      <c r="A164" s="29">
        <v>38001</v>
      </c>
      <c r="B164" s="31" t="s">
        <v>290</v>
      </c>
      <c r="C164" s="31" t="s">
        <v>291</v>
      </c>
      <c r="D164" s="32">
        <v>0</v>
      </c>
      <c r="E164" s="28">
        <f>'County Data'!G164</f>
        <v>0</v>
      </c>
      <c r="F164" s="58">
        <f>'County Data'!L164/'County Data'!K164-1</f>
        <v>-0.18304977945809708</v>
      </c>
      <c r="G164" s="47">
        <f t="shared" si="8"/>
        <v>292</v>
      </c>
      <c r="H164" s="58">
        <f>('County Data'!P164-'County Data'!O164)/100</f>
        <v>0.013000000000000001</v>
      </c>
      <c r="I164" s="47">
        <f t="shared" si="9"/>
        <v>285</v>
      </c>
      <c r="J164" s="58">
        <f>'County Data'!R164/'County Data'!Q164-1</f>
        <v>0.6346929950994522</v>
      </c>
      <c r="K164" s="47">
        <f t="shared" si="10"/>
        <v>65</v>
      </c>
      <c r="L164" s="47">
        <f t="shared" si="11"/>
        <v>642</v>
      </c>
      <c r="M164" s="59">
        <f>'County Data'!L164/'County Data'!J164</f>
        <v>2.6245736206564976</v>
      </c>
      <c r="N164" s="60">
        <f>'County Data'!AN164/'County Data'!N164</f>
        <v>0.14738393515106854</v>
      </c>
      <c r="O164" s="60">
        <f>'County Data'!AB164/'County Data'!N164</f>
        <v>0.022844509948415623</v>
      </c>
      <c r="P164" s="77">
        <f>'County Data'!L164/'County Data'!AO164</f>
        <v>23.151785714285715</v>
      </c>
      <c r="Q164" s="62">
        <f>'County Data'!AR164/'County Data'!L164</f>
        <v>0</v>
      </c>
      <c r="R164" s="59">
        <f>'County Data'!L164/'County Data'!AS164</f>
        <v>1.8312146892655368</v>
      </c>
      <c r="S164" s="82">
        <f>'County Data'!N164/'County Data'!M164-1</f>
        <v>-0.07308743169398912</v>
      </c>
      <c r="T164" s="82">
        <f>'County Data'!AL164/'County Data'!AK164-1</f>
        <v>-0.04355400696864109</v>
      </c>
      <c r="U164" s="82">
        <f>'County Data'!AB164/'County Data'!AA164-1</f>
        <v>0.14814814814814814</v>
      </c>
      <c r="V164" s="82">
        <f>'County Data'!Z164/'County Data'!Y164-1</f>
        <v>-1</v>
      </c>
      <c r="W164" s="82">
        <f>'County Data'!AH164/'County Data'!AG164-1</f>
        <v>0.10769230769230775</v>
      </c>
      <c r="X164" s="82">
        <f>'County Data'!AD164/'County Data'!AC164-1</f>
        <v>-0.3608247422680413</v>
      </c>
    </row>
    <row r="165" spans="1:24" ht="12.75">
      <c r="A165" s="29">
        <v>38003</v>
      </c>
      <c r="B165" s="31" t="s">
        <v>292</v>
      </c>
      <c r="C165" s="31" t="s">
        <v>291</v>
      </c>
      <c r="D165" s="32">
        <v>0</v>
      </c>
      <c r="E165" s="28">
        <f>'County Data'!G165</f>
        <v>2</v>
      </c>
      <c r="F165" s="58">
        <f>'County Data'!L165/'County Data'!K165-1</f>
        <v>-0.061379035472299726</v>
      </c>
      <c r="G165" s="47">
        <f t="shared" si="8"/>
        <v>228</v>
      </c>
      <c r="H165" s="58">
        <f>('County Data'!P165-'County Data'!O165)/100</f>
        <v>0</v>
      </c>
      <c r="I165" s="47">
        <f t="shared" si="9"/>
        <v>208</v>
      </c>
      <c r="J165" s="58">
        <f>'County Data'!R165/'County Data'!Q165-1</f>
        <v>0.39078898629460435</v>
      </c>
      <c r="K165" s="47">
        <f t="shared" si="10"/>
        <v>252</v>
      </c>
      <c r="L165" s="47">
        <f t="shared" si="11"/>
        <v>688</v>
      </c>
      <c r="M165" s="59">
        <f>'County Data'!L165/'County Data'!J165</f>
        <v>7.893360862337105</v>
      </c>
      <c r="N165" s="60">
        <f>'County Data'!AN165/'County Data'!N165</f>
        <v>0.18832511531732146</v>
      </c>
      <c r="O165" s="60">
        <f>'County Data'!AB165/'County Data'!N165</f>
        <v>0.06362334976936536</v>
      </c>
      <c r="P165" s="77">
        <f>'County Data'!L165/'County Data'!AO165</f>
        <v>32.3489010989011</v>
      </c>
      <c r="Q165" s="62">
        <f>'County Data'!AR165/'County Data'!L165</f>
        <v>0.5797027600849257</v>
      </c>
      <c r="R165" s="59">
        <f>'County Data'!L165/'County Data'!AS165</f>
        <v>2.1030541168065726</v>
      </c>
      <c r="S165" s="82">
        <f>'County Data'!N165/'County Data'!M165-1</f>
        <v>0.14080929050988922</v>
      </c>
      <c r="T165" s="82">
        <f>'County Data'!AL165/'County Data'!AK165-1</f>
        <v>0.27806451612903227</v>
      </c>
      <c r="U165" s="82">
        <f>'County Data'!AB165/'County Data'!AA165-1</f>
        <v>0.408450704225352</v>
      </c>
      <c r="V165" s="82">
        <f>'County Data'!Z165/'County Data'!Y165-1</f>
        <v>0.6320754716981132</v>
      </c>
      <c r="W165" s="82">
        <f>'County Data'!AH165/'County Data'!AG165-1</f>
        <v>0.08221797323135749</v>
      </c>
      <c r="X165" s="82">
        <f>'County Data'!AD165/'County Data'!AC165-1</f>
        <v>0.22807017543859653</v>
      </c>
    </row>
    <row r="166" spans="1:24" ht="12.75">
      <c r="A166" s="29">
        <v>38005</v>
      </c>
      <c r="B166" s="31" t="s">
        <v>293</v>
      </c>
      <c r="C166" s="31" t="s">
        <v>291</v>
      </c>
      <c r="D166" s="32">
        <v>0</v>
      </c>
      <c r="E166" s="28">
        <f>'County Data'!G166</f>
        <v>0</v>
      </c>
      <c r="F166" s="58">
        <f>'County Data'!L166/'County Data'!K166-1</f>
        <v>-0.032509030286190566</v>
      </c>
      <c r="G166" s="47">
        <f t="shared" si="8"/>
        <v>200</v>
      </c>
      <c r="H166" s="58">
        <f>('County Data'!P166-'County Data'!O166)/100</f>
        <v>0.0020000000000000018</v>
      </c>
      <c r="I166" s="47">
        <f t="shared" si="9"/>
        <v>235</v>
      </c>
      <c r="J166" s="58">
        <f>'County Data'!R166/'County Data'!Q166-1</f>
        <v>0.1773217977183983</v>
      </c>
      <c r="K166" s="47">
        <f t="shared" si="10"/>
        <v>292</v>
      </c>
      <c r="L166" s="47">
        <f t="shared" si="11"/>
        <v>727</v>
      </c>
      <c r="M166" s="59">
        <f>'County Data'!L166/'County Data'!J166</f>
        <v>5.015231497151746</v>
      </c>
      <c r="N166" s="60">
        <f>'County Data'!AN166/'County Data'!N166</f>
        <v>0.19559335137224584</v>
      </c>
      <c r="O166" s="60">
        <f>'County Data'!AB166/'County Data'!N166</f>
        <v>0.07730962504831851</v>
      </c>
      <c r="P166" s="77">
        <f>'County Data'!L166/'County Data'!AO166</f>
        <v>63.88990825688074</v>
      </c>
      <c r="Q166" s="62">
        <f>'County Data'!AR166/'County Data'!L166</f>
        <v>0</v>
      </c>
      <c r="R166" s="59">
        <f>'County Data'!L166/'County Data'!AS166</f>
        <v>2.3751705320600274</v>
      </c>
      <c r="S166" s="82">
        <f>'County Data'!N166/'County Data'!M166-1</f>
        <v>0.15749440715883667</v>
      </c>
      <c r="T166" s="82">
        <f>'County Data'!AL166/'County Data'!AK166-1</f>
        <v>1.1032148900169205</v>
      </c>
      <c r="U166" s="82">
        <f>'County Data'!AB166/'County Data'!AA166-1</f>
        <v>-0.6023856858846919</v>
      </c>
      <c r="V166" s="82">
        <f>'County Data'!Z166/'County Data'!Y166-1</f>
        <v>-1</v>
      </c>
      <c r="W166" s="82">
        <f>'County Data'!AH166/'County Data'!AG166-1</f>
        <v>-0.020000000000000018</v>
      </c>
      <c r="X166" s="82">
        <f>'County Data'!AD166/'County Data'!AC166-1</f>
        <v>0.04878048780487809</v>
      </c>
    </row>
    <row r="167" spans="1:24" ht="12.75">
      <c r="A167" s="29">
        <v>38007</v>
      </c>
      <c r="B167" s="31" t="s">
        <v>296</v>
      </c>
      <c r="C167" s="31" t="s">
        <v>291</v>
      </c>
      <c r="D167" s="32">
        <v>0</v>
      </c>
      <c r="E167" s="28">
        <f>'County Data'!G167</f>
        <v>0</v>
      </c>
      <c r="F167" s="58">
        <f>'County Data'!L167/'County Data'!K167-1</f>
        <v>-0.1985559566787004</v>
      </c>
      <c r="G167" s="47">
        <f t="shared" si="8"/>
        <v>296</v>
      </c>
      <c r="H167" s="58">
        <f>('County Data'!P167-'County Data'!O167)/100</f>
        <v>-0.005</v>
      </c>
      <c r="I167" s="47">
        <f t="shared" si="9"/>
        <v>167</v>
      </c>
      <c r="J167" s="58">
        <f>'County Data'!R167/'County Data'!Q167-1</f>
        <v>0.6328830843545934</v>
      </c>
      <c r="K167" s="47">
        <f t="shared" si="10"/>
        <v>68</v>
      </c>
      <c r="L167" s="47">
        <f t="shared" si="11"/>
        <v>531</v>
      </c>
      <c r="M167" s="59">
        <f>'County Data'!L167/'County Data'!J167</f>
        <v>0.7711747388166637</v>
      </c>
      <c r="N167" s="60">
        <f>'County Data'!AN167/'County Data'!N167</f>
        <v>0.25196850393700787</v>
      </c>
      <c r="O167" s="60">
        <f>'County Data'!AB167/'County Data'!N167</f>
        <v>0</v>
      </c>
      <c r="P167" s="77">
        <f>'County Data'!L167/'County Data'!AO167</f>
        <v>30.620689655172413</v>
      </c>
      <c r="Q167" s="62">
        <f>'County Data'!AR167/'County Data'!L167</f>
        <v>0</v>
      </c>
      <c r="R167" s="59">
        <f>'County Data'!L167/'County Data'!AS167</f>
        <v>1.6786389413988658</v>
      </c>
      <c r="S167" s="82">
        <f>'County Data'!N167/'County Data'!M167-1</f>
        <v>-0.14907872696817426</v>
      </c>
      <c r="T167" s="82">
        <f>'County Data'!AL167/'County Data'!AK167-1</f>
        <v>-1</v>
      </c>
      <c r="U167" s="82">
        <v>0</v>
      </c>
      <c r="V167" s="82">
        <v>0</v>
      </c>
      <c r="W167" s="82">
        <f>'County Data'!AH167/'County Data'!AG167-1</f>
        <v>-1</v>
      </c>
      <c r="X167" s="82">
        <f>'County Data'!AD167/'County Data'!AC167-1</f>
        <v>-1</v>
      </c>
    </row>
    <row r="168" spans="1:24" ht="12.75">
      <c r="A168" s="29">
        <v>38009</v>
      </c>
      <c r="B168" s="31" t="s">
        <v>297</v>
      </c>
      <c r="C168" s="31" t="s">
        <v>291</v>
      </c>
      <c r="D168" s="32">
        <v>0</v>
      </c>
      <c r="E168" s="28">
        <f>'County Data'!G168</f>
        <v>0</v>
      </c>
      <c r="F168" s="58">
        <f>'County Data'!L168/'County Data'!K168-1</f>
        <v>-0.10760204718512045</v>
      </c>
      <c r="G168" s="47">
        <f t="shared" si="8"/>
        <v>267</v>
      </c>
      <c r="H168" s="58">
        <f>('County Data'!P168-'County Data'!O168)/100</f>
        <v>0</v>
      </c>
      <c r="I168" s="47">
        <f t="shared" si="9"/>
        <v>208</v>
      </c>
      <c r="J168" s="58">
        <f>'County Data'!R168/'County Data'!Q168-1</f>
        <v>0.5178405212534904</v>
      </c>
      <c r="K168" s="47">
        <f t="shared" si="10"/>
        <v>164</v>
      </c>
      <c r="L168" s="47">
        <f t="shared" si="11"/>
        <v>639</v>
      </c>
      <c r="M168" s="59">
        <f>'County Data'!L168/'County Data'!J168</f>
        <v>4.284250331102015</v>
      </c>
      <c r="N168" s="60">
        <f>'County Data'!AN168/'County Data'!N168</f>
        <v>0.19454545454545455</v>
      </c>
      <c r="O168" s="60">
        <f>'County Data'!AB168/'County Data'!N168</f>
        <v>0.023333333333333334</v>
      </c>
      <c r="P168" s="77">
        <f>'County Data'!L168/'County Data'!AO168</f>
        <v>26.977358490566036</v>
      </c>
      <c r="Q168" s="62">
        <f>'County Data'!AR168/'County Data'!L168</f>
        <v>0</v>
      </c>
      <c r="R168" s="59">
        <f>'County Data'!L168/'County Data'!AS168</f>
        <v>1.621456112497165</v>
      </c>
      <c r="S168" s="82">
        <f>'County Data'!N168/'County Data'!M168-1</f>
        <v>0.143847487001733</v>
      </c>
      <c r="T168" s="82">
        <f>'County Data'!AL168/'County Data'!AK168-1</f>
        <v>0.2846889952153111</v>
      </c>
      <c r="U168" s="82">
        <f>'County Data'!AB168/'County Data'!AA168-1</f>
        <v>0.3275862068965518</v>
      </c>
      <c r="V168" s="82">
        <f>'County Data'!Z168/'County Data'!Y168-1</f>
        <v>-1</v>
      </c>
      <c r="W168" s="82">
        <f>'County Data'!AH168/'County Data'!AG168-1</f>
        <v>0.228515625</v>
      </c>
      <c r="X168" s="82">
        <f>'County Data'!AD168/'County Data'!AC168-1</f>
        <v>0.3851851851851851</v>
      </c>
    </row>
    <row r="169" spans="1:24" ht="12.75">
      <c r="A169" s="29">
        <v>38011</v>
      </c>
      <c r="B169" s="31" t="s">
        <v>298</v>
      </c>
      <c r="C169" s="31" t="s">
        <v>291</v>
      </c>
      <c r="D169" s="32">
        <v>0</v>
      </c>
      <c r="E169" s="28">
        <f>'County Data'!G169</f>
        <v>0</v>
      </c>
      <c r="F169" s="58">
        <f>'County Data'!L169/'County Data'!K169-1</f>
        <v>-0.0984427141268076</v>
      </c>
      <c r="G169" s="47">
        <f t="shared" si="8"/>
        <v>256</v>
      </c>
      <c r="H169" s="58">
        <f>('County Data'!P169-'County Data'!O169)/100</f>
        <v>0.0009999999999999987</v>
      </c>
      <c r="I169" s="47">
        <f t="shared" si="9"/>
        <v>227</v>
      </c>
      <c r="J169" s="58">
        <f>'County Data'!R169/'County Data'!Q169-1</f>
        <v>0.49787180771156736</v>
      </c>
      <c r="K169" s="47">
        <f t="shared" si="10"/>
        <v>182</v>
      </c>
      <c r="L169" s="47">
        <f t="shared" si="11"/>
        <v>665</v>
      </c>
      <c r="M169" s="59">
        <f>'County Data'!L169/'County Data'!J169</f>
        <v>2.7898251411262565</v>
      </c>
      <c r="N169" s="60">
        <f>'County Data'!AN169/'County Data'!N169</f>
        <v>0.1444906444906445</v>
      </c>
      <c r="O169" s="60">
        <f>'County Data'!AB169/'County Data'!N169</f>
        <v>0.02494802494802495</v>
      </c>
      <c r="P169" s="77">
        <f>'County Data'!L169/'County Data'!AO169</f>
        <v>19.53012048192771</v>
      </c>
      <c r="Q169" s="62">
        <f>'County Data'!AR169/'County Data'!L169</f>
        <v>0</v>
      </c>
      <c r="R169" s="59">
        <f>'County Data'!L169/'County Data'!AS169</f>
        <v>2.031328320802005</v>
      </c>
      <c r="S169" s="82">
        <f>'County Data'!N169/'County Data'!M169-1</f>
        <v>0.06592797783933513</v>
      </c>
      <c r="T169" s="82">
        <f>'County Data'!AL169/'County Data'!AK169-1</f>
        <v>0.13984674329501923</v>
      </c>
      <c r="U169" s="82">
        <f>'County Data'!AB169/'County Data'!AA169-1</f>
        <v>-0.21311475409836067</v>
      </c>
      <c r="V169" s="82">
        <f>'County Data'!Z169/'County Data'!Y169-1</f>
        <v>-1</v>
      </c>
      <c r="W169" s="82">
        <f>'County Data'!AH169/'County Data'!AG169-1</f>
        <v>0.12784090909090917</v>
      </c>
      <c r="X169" s="82">
        <f>'County Data'!AD169/'County Data'!AC169-1</f>
        <v>0.5245901639344261</v>
      </c>
    </row>
    <row r="170" spans="1:24" ht="12.75">
      <c r="A170" s="29">
        <v>38013</v>
      </c>
      <c r="B170" s="31" t="s">
        <v>299</v>
      </c>
      <c r="C170" s="31" t="s">
        <v>291</v>
      </c>
      <c r="D170" s="32">
        <v>0</v>
      </c>
      <c r="E170" s="28">
        <f>'County Data'!G170</f>
        <v>0</v>
      </c>
      <c r="F170" s="58">
        <f>'County Data'!L170/'County Data'!K170-1</f>
        <v>-0.25316455696202533</v>
      </c>
      <c r="G170" s="47">
        <f t="shared" si="8"/>
        <v>303</v>
      </c>
      <c r="H170" s="58">
        <f>('County Data'!P170-'County Data'!O170)/100</f>
        <v>0.0020000000000000018</v>
      </c>
      <c r="I170" s="47">
        <f t="shared" si="9"/>
        <v>235</v>
      </c>
      <c r="J170" s="58">
        <f>'County Data'!R170/'County Data'!Q170-1</f>
        <v>0.6126705062140043</v>
      </c>
      <c r="K170" s="47">
        <f t="shared" si="10"/>
        <v>79</v>
      </c>
      <c r="L170" s="47">
        <f t="shared" si="11"/>
        <v>617</v>
      </c>
      <c r="M170" s="59">
        <f>'County Data'!L170/'County Data'!J170</f>
        <v>2.031533164189924</v>
      </c>
      <c r="N170" s="60">
        <f>'County Data'!AN170/'County Data'!N170</f>
        <v>0.2542713567839196</v>
      </c>
      <c r="O170" s="60">
        <f>'County Data'!AB170/'County Data'!N170</f>
        <v>0</v>
      </c>
      <c r="P170" s="77">
        <f>'County Data'!L170/'County Data'!AO170</f>
        <v>26.69047619047619</v>
      </c>
      <c r="Q170" s="62">
        <f>'County Data'!AR170/'County Data'!L170</f>
        <v>0</v>
      </c>
      <c r="R170" s="59">
        <f>'County Data'!L170/'County Data'!AS170</f>
        <v>1.5878186968838528</v>
      </c>
      <c r="S170" s="82">
        <f>'County Data'!N170/'County Data'!M170-1</f>
        <v>-0.049665711556829084</v>
      </c>
      <c r="T170" s="82">
        <f>'County Data'!AL170/'County Data'!AK170-1</f>
        <v>0.130718954248366</v>
      </c>
      <c r="U170" s="82">
        <f>'County Data'!AB170/'County Data'!AA170-1</f>
        <v>-1</v>
      </c>
      <c r="V170" s="82">
        <f>'County Data'!Z170/'County Data'!Y170-1</f>
        <v>-1</v>
      </c>
      <c r="W170" s="82">
        <f>'County Data'!AH170/'County Data'!AG170-1</f>
        <v>-0.18888888888888888</v>
      </c>
      <c r="X170" s="82">
        <f>'County Data'!AD170/'County Data'!AC170-1</f>
        <v>0.021739130434782705</v>
      </c>
    </row>
    <row r="171" spans="1:24" ht="12.75">
      <c r="A171" s="29">
        <v>38015</v>
      </c>
      <c r="B171" s="31" t="s">
        <v>300</v>
      </c>
      <c r="C171" s="31" t="s">
        <v>291</v>
      </c>
      <c r="D171" s="32">
        <v>1</v>
      </c>
      <c r="E171" s="28">
        <f>'County Data'!G171</f>
        <v>0</v>
      </c>
      <c r="F171" s="58">
        <f>'County Data'!L171/'County Data'!K171-1</f>
        <v>0.1544128652442167</v>
      </c>
      <c r="G171" s="47">
        <f t="shared" si="8"/>
        <v>46</v>
      </c>
      <c r="H171" s="58">
        <f>('County Data'!P171-'County Data'!O171)/100</f>
        <v>-0.015</v>
      </c>
      <c r="I171" s="47">
        <f t="shared" si="9"/>
        <v>94</v>
      </c>
      <c r="J171" s="58">
        <f>'County Data'!R171/'County Data'!Q171-1</f>
        <v>0.5230274297324755</v>
      </c>
      <c r="K171" s="47">
        <f t="shared" si="10"/>
        <v>158</v>
      </c>
      <c r="L171" s="47">
        <f t="shared" si="11"/>
        <v>298</v>
      </c>
      <c r="M171" s="59">
        <f>'County Data'!L171/'County Data'!J171</f>
        <v>42.503581968919526</v>
      </c>
      <c r="N171" s="60">
        <f>'County Data'!AN171/'County Data'!N171</f>
        <v>0.17379513404618008</v>
      </c>
      <c r="O171" s="60">
        <f>'County Data'!AB171/'County Data'!N171</f>
        <v>0.040000774833410815</v>
      </c>
      <c r="P171" s="77">
        <f>'County Data'!L171/'County Data'!AO171</f>
        <v>29.86919104991394</v>
      </c>
      <c r="Q171" s="62">
        <f>'County Data'!AR171/'County Data'!L171</f>
        <v>0.7999884752794745</v>
      </c>
      <c r="R171" s="59">
        <f>'County Data'!L171/'County Data'!AS171</f>
        <v>2.3934075785263595</v>
      </c>
      <c r="S171" s="82">
        <f>'County Data'!N171/'County Data'!M171-1</f>
        <v>0.29211823893074373</v>
      </c>
      <c r="T171" s="82">
        <f>'County Data'!AL171/'County Data'!AK171-1</f>
        <v>0.3562826465467208</v>
      </c>
      <c r="U171" s="82">
        <f>'County Data'!AB171/'County Data'!AA171-1</f>
        <v>0.347911227154047</v>
      </c>
      <c r="V171" s="82">
        <f>'County Data'!Z171/'County Data'!Y171-1</f>
        <v>0.6250672404518558</v>
      </c>
      <c r="W171" s="82">
        <f>'County Data'!AH171/'County Data'!AG171-1</f>
        <v>0.25041565417572587</v>
      </c>
      <c r="X171" s="82">
        <f>'County Data'!AD171/'County Data'!AC171-1</f>
        <v>0.19340206185567</v>
      </c>
    </row>
    <row r="172" spans="1:24" ht="12.75">
      <c r="A172" s="29">
        <v>38017</v>
      </c>
      <c r="B172" s="31" t="s">
        <v>94</v>
      </c>
      <c r="C172" s="31" t="s">
        <v>291</v>
      </c>
      <c r="D172" s="32">
        <v>1</v>
      </c>
      <c r="E172" s="28">
        <f>'County Data'!G172</f>
        <v>0</v>
      </c>
      <c r="F172" s="58">
        <f>'County Data'!L172/'County Data'!K172-1</f>
        <v>0.19697882846977866</v>
      </c>
      <c r="G172" s="47">
        <f t="shared" si="8"/>
        <v>32</v>
      </c>
      <c r="H172" s="58">
        <f>('County Data'!P172-'County Data'!O172)/100</f>
        <v>-0.015</v>
      </c>
      <c r="I172" s="47">
        <f t="shared" si="9"/>
        <v>94</v>
      </c>
      <c r="J172" s="58">
        <f>'County Data'!R172/'County Data'!Q172-1</f>
        <v>0.5810967208597411</v>
      </c>
      <c r="K172" s="47">
        <f t="shared" si="10"/>
        <v>100</v>
      </c>
      <c r="L172" s="47">
        <f t="shared" si="11"/>
        <v>226</v>
      </c>
      <c r="M172" s="59">
        <f>'County Data'!L172/'County Data'!J172</f>
        <v>69.73693897777149</v>
      </c>
      <c r="N172" s="60">
        <f>'County Data'!AN172/'County Data'!N172</f>
        <v>0.11482789320475757</v>
      </c>
      <c r="O172" s="60">
        <f>'County Data'!AB172/'County Data'!N172</f>
        <v>0.07283403523162643</v>
      </c>
      <c r="P172" s="77">
        <f>'County Data'!L172/'County Data'!AO172</f>
        <v>29.50826743350108</v>
      </c>
      <c r="Q172" s="62">
        <f>'County Data'!AR172/'County Data'!L172</f>
        <v>0.8570790495216749</v>
      </c>
      <c r="R172" s="59">
        <f>'County Data'!L172/'County Data'!AS172</f>
        <v>2.2892359174567765</v>
      </c>
      <c r="S172" s="82">
        <f>'County Data'!N172/'County Data'!M172-1</f>
        <v>0.36257939645067205</v>
      </c>
      <c r="T172" s="82">
        <f>'County Data'!AL172/'County Data'!AK172-1</f>
        <v>0.45554561717352415</v>
      </c>
      <c r="U172" s="82">
        <f>'County Data'!AB172/'County Data'!AA172-1</f>
        <v>0.5071413785965639</v>
      </c>
      <c r="V172" s="82">
        <f>'County Data'!Z172/'County Data'!Y172-1</f>
        <v>0.6359572883039484</v>
      </c>
      <c r="W172" s="82">
        <f>'County Data'!AH172/'County Data'!AG172-1</f>
        <v>0.3767473320306629</v>
      </c>
      <c r="X172" s="82">
        <f>'County Data'!AD172/'County Data'!AC172-1</f>
        <v>0.17435127600257339</v>
      </c>
    </row>
    <row r="173" spans="1:24" ht="12.75">
      <c r="A173" s="29">
        <v>38019</v>
      </c>
      <c r="B173" s="31" t="s">
        <v>304</v>
      </c>
      <c r="C173" s="31" t="s">
        <v>291</v>
      </c>
      <c r="D173" s="32">
        <v>0</v>
      </c>
      <c r="E173" s="28">
        <f>'County Data'!G173</f>
        <v>0</v>
      </c>
      <c r="F173" s="58">
        <f>'County Data'!L173/'County Data'!K173-1</f>
        <v>-0.2033311345646438</v>
      </c>
      <c r="G173" s="47">
        <f t="shared" si="8"/>
        <v>298</v>
      </c>
      <c r="H173" s="58">
        <f>('County Data'!P173-'County Data'!O173)/100</f>
        <v>-0.007999999999999998</v>
      </c>
      <c r="I173" s="47">
        <f t="shared" si="9"/>
        <v>144</v>
      </c>
      <c r="J173" s="58">
        <f>'County Data'!R173/'County Data'!Q173-1</f>
        <v>1.0311814692982457</v>
      </c>
      <c r="K173" s="47">
        <f t="shared" si="10"/>
        <v>7</v>
      </c>
      <c r="L173" s="47">
        <f t="shared" si="11"/>
        <v>449</v>
      </c>
      <c r="M173" s="59">
        <f>'County Data'!L173/'County Data'!J173</f>
        <v>3.2442850619174255</v>
      </c>
      <c r="N173" s="60">
        <f>'County Data'!AN173/'County Data'!N173</f>
        <v>0.14836913285600636</v>
      </c>
      <c r="O173" s="60">
        <f>'County Data'!AB173/'County Data'!N173</f>
        <v>0.013126491646778043</v>
      </c>
      <c r="P173" s="77">
        <f>'County Data'!L173/'County Data'!AO173</f>
        <v>26.398907103825138</v>
      </c>
      <c r="Q173" s="62">
        <f>'County Data'!AR173/'County Data'!L173</f>
        <v>0</v>
      </c>
      <c r="R173" s="59">
        <f>'County Data'!L173/'County Data'!AS173</f>
        <v>1.7728440366972478</v>
      </c>
      <c r="S173" s="82">
        <f>'County Data'!N173/'County Data'!M173-1</f>
        <v>0.09209383145091232</v>
      </c>
      <c r="T173" s="82">
        <f>'County Data'!AL173/'County Data'!AK173-1</f>
        <v>0.13834586466165422</v>
      </c>
      <c r="U173" s="82">
        <f>'County Data'!AB173/'County Data'!AA173-1</f>
        <v>-0.2142857142857143</v>
      </c>
      <c r="V173" s="82">
        <f>'County Data'!Z173/'County Data'!Y173-1</f>
        <v>0.43356643356643354</v>
      </c>
      <c r="W173" s="82">
        <f>'County Data'!AH173/'County Data'!AG173-1</f>
        <v>-1</v>
      </c>
      <c r="X173" s="82">
        <f>'County Data'!AD173/'County Data'!AC173-1</f>
        <v>0.3354838709677419</v>
      </c>
    </row>
    <row r="174" spans="1:24" ht="12.75">
      <c r="A174" s="29">
        <v>38021</v>
      </c>
      <c r="B174" s="31" t="s">
        <v>305</v>
      </c>
      <c r="C174" s="31" t="s">
        <v>291</v>
      </c>
      <c r="D174" s="32">
        <v>0</v>
      </c>
      <c r="E174" s="28">
        <f>'County Data'!G174</f>
        <v>0</v>
      </c>
      <c r="F174" s="58">
        <f>'County Data'!L174/'County Data'!K174-1</f>
        <v>-0.057311282135254604</v>
      </c>
      <c r="G174" s="47">
        <f t="shared" si="8"/>
        <v>225</v>
      </c>
      <c r="H174" s="58">
        <f>('County Data'!P174-'County Data'!O174)/100</f>
        <v>-0.009</v>
      </c>
      <c r="I174" s="47">
        <f t="shared" si="9"/>
        <v>138</v>
      </c>
      <c r="J174" s="58">
        <f>'County Data'!R174/'County Data'!Q174-1</f>
        <v>0.52023083480884</v>
      </c>
      <c r="K174" s="47">
        <f t="shared" si="10"/>
        <v>161</v>
      </c>
      <c r="L174" s="47">
        <f t="shared" si="11"/>
        <v>524</v>
      </c>
      <c r="M174" s="59">
        <f>'County Data'!L174/'County Data'!J174</f>
        <v>5.089735655556538</v>
      </c>
      <c r="N174" s="60">
        <f>'County Data'!AN174/'County Data'!N174</f>
        <v>0.1289875173370319</v>
      </c>
      <c r="O174" s="60">
        <f>'County Data'!AB174/'County Data'!N174</f>
        <v>0.08460471567267684</v>
      </c>
      <c r="P174" s="77">
        <f>'County Data'!L174/'County Data'!AO174</f>
        <v>28.220588235294116</v>
      </c>
      <c r="Q174" s="62">
        <f>'County Data'!AR174/'County Data'!L174</f>
        <v>0</v>
      </c>
      <c r="R174" s="59">
        <f>'County Data'!L174/'County Data'!AS174</f>
        <v>2.1675451807228914</v>
      </c>
      <c r="S174" s="82">
        <f>'County Data'!N174/'County Data'!M174-1</f>
        <v>0.1737891737891737</v>
      </c>
      <c r="T174" s="82">
        <f>'County Data'!AL174/'County Data'!AK174-1</f>
        <v>0.25402726146220567</v>
      </c>
      <c r="U174" s="82">
        <f>'County Data'!AB174/'County Data'!AA174-1</f>
        <v>1.392156862745098</v>
      </c>
      <c r="V174" s="82">
        <f>'County Data'!Z174/'County Data'!Y174-1</f>
        <v>0.5930232558139534</v>
      </c>
      <c r="W174" s="82">
        <f>'County Data'!AH174/'County Data'!AG174-1</f>
        <v>0.009727626459143934</v>
      </c>
      <c r="X174" s="82">
        <f>'County Data'!AD174/'County Data'!AC174-1</f>
        <v>0.3296703296703296</v>
      </c>
    </row>
    <row r="175" spans="1:24" ht="12.75">
      <c r="A175" s="29">
        <v>38023</v>
      </c>
      <c r="B175" s="31" t="s">
        <v>307</v>
      </c>
      <c r="C175" s="31" t="s">
        <v>291</v>
      </c>
      <c r="D175" s="32">
        <v>0</v>
      </c>
      <c r="E175" s="28">
        <f>'County Data'!G175</f>
        <v>0</v>
      </c>
      <c r="F175" s="58">
        <f>'County Data'!L175/'County Data'!K175-1</f>
        <v>-0.21248706450500177</v>
      </c>
      <c r="G175" s="47">
        <f t="shared" si="8"/>
        <v>302</v>
      </c>
      <c r="H175" s="58">
        <f>('County Data'!P175-'County Data'!O175)/100</f>
        <v>0.004000000000000001</v>
      </c>
      <c r="I175" s="47">
        <f t="shared" si="9"/>
        <v>253</v>
      </c>
      <c r="J175" s="58">
        <f>'County Data'!R175/'County Data'!Q175-1</f>
        <v>0.9582705958270596</v>
      </c>
      <c r="K175" s="47">
        <f t="shared" si="10"/>
        <v>8</v>
      </c>
      <c r="L175" s="47">
        <f t="shared" si="11"/>
        <v>563</v>
      </c>
      <c r="M175" s="59">
        <f>'County Data'!L175/'County Data'!J175</f>
        <v>1.8127391974083307</v>
      </c>
      <c r="N175" s="60">
        <f>'County Data'!AN175/'County Data'!N175</f>
        <v>0.1620658949243099</v>
      </c>
      <c r="O175" s="60">
        <f>'County Data'!AB175/'County Data'!N175</f>
        <v>0</v>
      </c>
      <c r="P175" s="77">
        <f>'County Data'!L175/'County Data'!AO175</f>
        <v>27.178571428571427</v>
      </c>
      <c r="Q175" s="62">
        <f>'County Data'!AR175/'County Data'!L175</f>
        <v>0</v>
      </c>
      <c r="R175" s="59">
        <f>'County Data'!L175/'County Data'!AS175</f>
        <v>1.5541184479237578</v>
      </c>
      <c r="S175" s="82">
        <f>'County Data'!N175/'County Data'!M175-1</f>
        <v>0.026508226691042136</v>
      </c>
      <c r="T175" s="82">
        <f>'County Data'!AL175/'County Data'!AK175-1</f>
        <v>0.16999999999999993</v>
      </c>
      <c r="U175" s="82">
        <f>'County Data'!AB175/'County Data'!AA175-1</f>
        <v>-1</v>
      </c>
      <c r="V175" s="82">
        <f>'County Data'!Z175/'County Data'!Y175-1</f>
        <v>-1</v>
      </c>
      <c r="W175" s="82">
        <f>'County Data'!AH175/'County Data'!AG175-1</f>
        <v>-0.1923076923076923</v>
      </c>
      <c r="X175" s="82">
        <f>'County Data'!AD175/'County Data'!AC175-1</f>
        <v>0.9473684210526316</v>
      </c>
    </row>
    <row r="176" spans="1:24" ht="12.75">
      <c r="A176" s="29">
        <v>38025</v>
      </c>
      <c r="B176" s="31" t="s">
        <v>308</v>
      </c>
      <c r="C176" s="31" t="s">
        <v>291</v>
      </c>
      <c r="D176" s="32">
        <v>0</v>
      </c>
      <c r="E176" s="28">
        <f>'County Data'!G176</f>
        <v>0</v>
      </c>
      <c r="F176" s="58">
        <f>'County Data'!L176/'County Data'!K176-1</f>
        <v>-0.101123595505618</v>
      </c>
      <c r="G176" s="47">
        <f t="shared" si="8"/>
        <v>259</v>
      </c>
      <c r="H176" s="58">
        <f>('County Data'!P176-'County Data'!O176)/100</f>
        <v>0.015</v>
      </c>
      <c r="I176" s="47">
        <f t="shared" si="9"/>
        <v>291</v>
      </c>
      <c r="J176" s="58">
        <f>'County Data'!R176/'County Data'!Q176-1</f>
        <v>0.7398463227222831</v>
      </c>
      <c r="K176" s="47">
        <f t="shared" si="10"/>
        <v>23</v>
      </c>
      <c r="L176" s="47">
        <f t="shared" si="11"/>
        <v>573</v>
      </c>
      <c r="M176" s="59">
        <f>'County Data'!L176/'County Data'!J176</f>
        <v>1.791044776119403</v>
      </c>
      <c r="N176" s="60">
        <f>'County Data'!AN176/'County Data'!N176</f>
        <v>0.23857024106400665</v>
      </c>
      <c r="O176" s="60">
        <f>'County Data'!AB176/'County Data'!N176</f>
        <v>0</v>
      </c>
      <c r="P176" s="77">
        <f>'County Data'!L176/'County Data'!AO176</f>
        <v>44.44444444444444</v>
      </c>
      <c r="Q176" s="62">
        <f>'County Data'!AR176/'County Data'!L176</f>
        <v>0</v>
      </c>
      <c r="R176" s="59">
        <f>'County Data'!L176/'County Data'!AS176</f>
        <v>1.83206106870229</v>
      </c>
      <c r="S176" s="82">
        <f>'County Data'!N176/'County Data'!M176-1</f>
        <v>0.21270161290322576</v>
      </c>
      <c r="T176" s="82">
        <f>'County Data'!AL176/'County Data'!AK176-1</f>
        <v>-1</v>
      </c>
      <c r="U176" s="82">
        <f>'County Data'!AB176/'County Data'!AA176-1</f>
        <v>-1</v>
      </c>
      <c r="V176" s="82">
        <f>'County Data'!Z176/'County Data'!Y176-1</f>
        <v>-0.2542372881355932</v>
      </c>
      <c r="W176" s="82">
        <f>'County Data'!AH176/'County Data'!AG176-1</f>
        <v>0.2627737226277371</v>
      </c>
      <c r="X176" s="82">
        <f>'County Data'!AD176/'County Data'!AC176-1</f>
        <v>0.07317073170731714</v>
      </c>
    </row>
    <row r="177" spans="1:24" ht="12.75">
      <c r="A177" s="29">
        <v>38027</v>
      </c>
      <c r="B177" s="31" t="s">
        <v>310</v>
      </c>
      <c r="C177" s="31" t="s">
        <v>291</v>
      </c>
      <c r="D177" s="32">
        <v>0</v>
      </c>
      <c r="E177" s="28">
        <f>'County Data'!G177</f>
        <v>2</v>
      </c>
      <c r="F177" s="58">
        <f>'County Data'!L177/'County Data'!K177-1</f>
        <v>-0.06574042697390714</v>
      </c>
      <c r="G177" s="47">
        <f t="shared" si="8"/>
        <v>232</v>
      </c>
      <c r="H177" s="58">
        <f>('County Data'!P177-'County Data'!O177)/100</f>
        <v>-0.012999999999999998</v>
      </c>
      <c r="I177" s="47">
        <f t="shared" si="9"/>
        <v>112</v>
      </c>
      <c r="J177" s="58">
        <f>'County Data'!R177/'County Data'!Q177-1</f>
        <v>0.1743113625184456</v>
      </c>
      <c r="K177" s="47">
        <f t="shared" si="10"/>
        <v>293</v>
      </c>
      <c r="L177" s="47">
        <f t="shared" si="11"/>
        <v>637</v>
      </c>
      <c r="M177" s="59">
        <f>'County Data'!L177/'County Data'!J177</f>
        <v>4.361720641047952</v>
      </c>
      <c r="N177" s="60">
        <f>'County Data'!AN177/'County Data'!N177</f>
        <v>0.19071729957805908</v>
      </c>
      <c r="O177" s="60">
        <f>'County Data'!AB177/'County Data'!N177</f>
        <v>0</v>
      </c>
      <c r="P177" s="77">
        <f>'County Data'!L177/'County Data'!AO177</f>
        <v>34.03703703703704</v>
      </c>
      <c r="Q177" s="62">
        <f>'County Data'!AR177/'County Data'!L177</f>
        <v>0</v>
      </c>
      <c r="R177" s="59">
        <f>'County Data'!L177/'County Data'!AS177</f>
        <v>1.9442877291960508</v>
      </c>
      <c r="S177" s="82">
        <f>'County Data'!N177/'County Data'!M177-1</f>
        <v>0.14161849710982666</v>
      </c>
      <c r="T177" s="82">
        <f>'County Data'!AL177/'County Data'!AK177-1</f>
        <v>0.04788732394366191</v>
      </c>
      <c r="U177" s="82">
        <f>'County Data'!AB177/'County Data'!AA177-1</f>
        <v>-1</v>
      </c>
      <c r="V177" s="82">
        <v>0</v>
      </c>
      <c r="W177" s="82">
        <f>'County Data'!AH177/'County Data'!AG177-1</f>
        <v>0.09027777777777768</v>
      </c>
      <c r="X177" s="82">
        <f>'County Data'!AD177/'County Data'!AC177-1</f>
        <v>-1</v>
      </c>
    </row>
    <row r="178" spans="1:24" ht="12.75">
      <c r="A178" s="29">
        <v>38029</v>
      </c>
      <c r="B178" s="31" t="s">
        <v>312</v>
      </c>
      <c r="C178" s="31" t="s">
        <v>291</v>
      </c>
      <c r="D178" s="32">
        <v>0</v>
      </c>
      <c r="E178" s="28">
        <f>'County Data'!G178</f>
        <v>0</v>
      </c>
      <c r="F178" s="58">
        <f>'County Data'!L178/'County Data'!K178-1</f>
        <v>-0.10331262939958596</v>
      </c>
      <c r="G178" s="47">
        <f t="shared" si="8"/>
        <v>263</v>
      </c>
      <c r="H178" s="58">
        <f>('County Data'!P178-'County Data'!O178)/100</f>
        <v>0.012000000000000002</v>
      </c>
      <c r="I178" s="47">
        <f t="shared" si="9"/>
        <v>283</v>
      </c>
      <c r="J178" s="58">
        <f>'County Data'!R178/'County Data'!Q178-1</f>
        <v>0.9180464341874017</v>
      </c>
      <c r="K178" s="47">
        <f t="shared" si="10"/>
        <v>9</v>
      </c>
      <c r="L178" s="47">
        <f t="shared" si="11"/>
        <v>555</v>
      </c>
      <c r="M178" s="59">
        <f>'County Data'!L178/'County Data'!J178</f>
        <v>2.868230915436526</v>
      </c>
      <c r="N178" s="60">
        <f>'County Data'!AN178/'County Data'!N178</f>
        <v>0.16792656587473</v>
      </c>
      <c r="O178" s="60">
        <f>'County Data'!AB178/'County Data'!N178</f>
        <v>0.019438444924406047</v>
      </c>
      <c r="P178" s="77">
        <f>'County Data'!L178/'County Data'!AO178</f>
        <v>30.5</v>
      </c>
      <c r="Q178" s="62">
        <f>'County Data'!AR178/'County Data'!L178</f>
        <v>0</v>
      </c>
      <c r="R178" s="59">
        <f>'County Data'!L178/'County Data'!AS178</f>
        <v>1.9976937269372694</v>
      </c>
      <c r="S178" s="82">
        <f>'County Data'!N178/'County Data'!M178-1</f>
        <v>0.26762491444216296</v>
      </c>
      <c r="T178" s="82">
        <f>'County Data'!AL178/'County Data'!AK178-1</f>
        <v>0.28992628992629</v>
      </c>
      <c r="U178" s="82">
        <f>'County Data'!AB178/'County Data'!AA178-1</f>
        <v>-0.12195121951219512</v>
      </c>
      <c r="V178" s="82">
        <f>'County Data'!Z178/'County Data'!Y178-1</f>
        <v>0.33653846153846145</v>
      </c>
      <c r="W178" s="82">
        <f>'County Data'!AH178/'County Data'!AG178-1</f>
        <v>0.4054054054054055</v>
      </c>
      <c r="X178" s="82">
        <f>'County Data'!AD178/'County Data'!AC178-1</f>
        <v>1.0708661417322833</v>
      </c>
    </row>
    <row r="179" spans="1:24" ht="12.75">
      <c r="A179" s="29">
        <v>38031</v>
      </c>
      <c r="B179" s="31" t="s">
        <v>313</v>
      </c>
      <c r="C179" s="31" t="s">
        <v>291</v>
      </c>
      <c r="D179" s="32">
        <v>0</v>
      </c>
      <c r="E179" s="28">
        <f>'County Data'!G179</f>
        <v>0</v>
      </c>
      <c r="F179" s="58">
        <f>'County Data'!L179/'County Data'!K179-1</f>
        <v>-0.05623901581722324</v>
      </c>
      <c r="G179" s="47">
        <f t="shared" si="8"/>
        <v>223</v>
      </c>
      <c r="H179" s="58">
        <f>('County Data'!P179-'County Data'!O179)/100</f>
        <v>-0.007000000000000002</v>
      </c>
      <c r="I179" s="47">
        <f t="shared" si="9"/>
        <v>150</v>
      </c>
      <c r="J179" s="58">
        <f>'County Data'!R179/'County Data'!Q179-1</f>
        <v>0.49443876630794215</v>
      </c>
      <c r="K179" s="47">
        <f t="shared" si="10"/>
        <v>188</v>
      </c>
      <c r="L179" s="47">
        <f t="shared" si="11"/>
        <v>561</v>
      </c>
      <c r="M179" s="59">
        <f>'County Data'!L179/'County Data'!J179</f>
        <v>5.917169077714988</v>
      </c>
      <c r="N179" s="60">
        <f>'County Data'!AN179/'County Data'!N179</f>
        <v>0.12372881355932204</v>
      </c>
      <c r="O179" s="60">
        <f>'County Data'!AB179/'County Data'!N179</f>
        <v>0</v>
      </c>
      <c r="P179" s="77">
        <f>'County Data'!L179/'County Data'!AO179</f>
        <v>24.096153846153847</v>
      </c>
      <c r="Q179" s="62">
        <f>'County Data'!AR179/'County Data'!L179</f>
        <v>0</v>
      </c>
      <c r="R179" s="59">
        <f>'County Data'!L179/'County Data'!AS179</f>
        <v>2.0964863357501393</v>
      </c>
      <c r="S179" s="82">
        <f>'County Data'!N179/'County Data'!M179-1</f>
        <v>0.3478012564249</v>
      </c>
      <c r="T179" s="82">
        <f>'County Data'!AL179/'County Data'!AK179-1</f>
        <v>0.17985611510791366</v>
      </c>
      <c r="U179" s="82">
        <f>'County Data'!AB179/'County Data'!AA179-1</f>
        <v>-1</v>
      </c>
      <c r="V179" s="82">
        <f>'County Data'!Z179/'County Data'!Y179-1</f>
        <v>-1</v>
      </c>
      <c r="W179" s="82">
        <f>'County Data'!AH179/'County Data'!AG179-1</f>
        <v>0.22352941176470598</v>
      </c>
      <c r="X179" s="82">
        <f>'County Data'!AD179/'County Data'!AC179-1</f>
        <v>0.29292929292929304</v>
      </c>
    </row>
    <row r="180" spans="1:24" ht="12.75">
      <c r="A180" s="29">
        <v>38033</v>
      </c>
      <c r="B180" s="31" t="s">
        <v>238</v>
      </c>
      <c r="C180" s="31" t="s">
        <v>291</v>
      </c>
      <c r="D180" s="32">
        <v>0</v>
      </c>
      <c r="E180" s="28">
        <f>'County Data'!G180</f>
        <v>2</v>
      </c>
      <c r="F180" s="58">
        <f>'County Data'!L180/'County Data'!K180-1</f>
        <v>-0.0872865275142315</v>
      </c>
      <c r="G180" s="47">
        <f t="shared" si="8"/>
        <v>250</v>
      </c>
      <c r="H180" s="58">
        <f>('County Data'!P180-'County Data'!O180)/100</f>
        <v>0.011000000000000001</v>
      </c>
      <c r="I180" s="47">
        <f t="shared" si="9"/>
        <v>277</v>
      </c>
      <c r="J180" s="58">
        <f>'County Data'!R180/'County Data'!Q180-1</f>
        <v>0.27039693247177454</v>
      </c>
      <c r="K180" s="47">
        <f t="shared" si="10"/>
        <v>285</v>
      </c>
      <c r="L180" s="47">
        <f t="shared" si="11"/>
        <v>812</v>
      </c>
      <c r="M180" s="59">
        <f>'County Data'!L180/'County Data'!J180</f>
        <v>1.9201021925491253</v>
      </c>
      <c r="N180" s="60">
        <f>'County Data'!AN180/'County Data'!N180</f>
        <v>0.2044491525423729</v>
      </c>
      <c r="O180" s="60">
        <f>'County Data'!AB180/'County Data'!N180</f>
        <v>0</v>
      </c>
      <c r="P180" s="77">
        <f>'County Data'!L180/'County Data'!AO180</f>
        <v>27.485714285714284</v>
      </c>
      <c r="Q180" s="62">
        <f>'County Data'!AR180/'County Data'!L180</f>
        <v>0</v>
      </c>
      <c r="R180" s="59">
        <f>'County Data'!L180/'County Data'!AS180</f>
        <v>1.9773895169578624</v>
      </c>
      <c r="S180" s="82">
        <f>'County Data'!N180/'County Data'!M180-1</f>
        <v>-0.022774327122153215</v>
      </c>
      <c r="T180" s="82">
        <f>'County Data'!AL180/'County Data'!AK180-1</f>
        <v>0.1212121212121211</v>
      </c>
      <c r="U180" s="82">
        <f>'County Data'!AB180/'County Data'!AA180-1</f>
        <v>-1</v>
      </c>
      <c r="V180" s="82">
        <f>'County Data'!Z180/'County Data'!Y180-1</f>
        <v>-0.38181818181818183</v>
      </c>
      <c r="W180" s="82">
        <f>'County Data'!AH180/'County Data'!AG180-1</f>
        <v>-0.08648648648648649</v>
      </c>
      <c r="X180" s="82">
        <f>'County Data'!AD180/'County Data'!AC180-1</f>
        <v>-0.2727272727272727</v>
      </c>
    </row>
    <row r="181" spans="1:24" ht="12.75">
      <c r="A181" s="29">
        <v>38035</v>
      </c>
      <c r="B181" s="31" t="s">
        <v>315</v>
      </c>
      <c r="C181" s="31" t="s">
        <v>291</v>
      </c>
      <c r="D181" s="32">
        <v>1</v>
      </c>
      <c r="E181" s="28">
        <f>'County Data'!G181</f>
        <v>0</v>
      </c>
      <c r="F181" s="58">
        <f>'County Data'!L181/'County Data'!K181-1</f>
        <v>-0.0647114582006989</v>
      </c>
      <c r="G181" s="47">
        <f t="shared" si="8"/>
        <v>230</v>
      </c>
      <c r="H181" s="58">
        <f>('County Data'!P181-'County Data'!O181)/100</f>
        <v>-0.018</v>
      </c>
      <c r="I181" s="47">
        <f t="shared" si="9"/>
        <v>84</v>
      </c>
      <c r="J181" s="58">
        <f>'County Data'!R181/'County Data'!Q181-1</f>
        <v>0.5581277672359266</v>
      </c>
      <c r="K181" s="47">
        <f t="shared" si="10"/>
        <v>123</v>
      </c>
      <c r="L181" s="47">
        <f t="shared" si="11"/>
        <v>437</v>
      </c>
      <c r="M181" s="59">
        <f>'County Data'!L181/'County Data'!J181</f>
        <v>45.9763959690936</v>
      </c>
      <c r="N181" s="60">
        <f>'County Data'!AN181/'County Data'!N181</f>
        <v>0.26729348556077903</v>
      </c>
      <c r="O181" s="60">
        <f>'County Data'!AB181/'County Data'!N181</f>
        <v>0.04445097380792478</v>
      </c>
      <c r="P181" s="77">
        <f>'County Data'!L181/'County Data'!AO181</f>
        <v>38.01552616446234</v>
      </c>
      <c r="Q181" s="62">
        <f>'County Data'!AR181/'County Data'!L181</f>
        <v>0.7460557564023053</v>
      </c>
      <c r="R181" s="59">
        <f>'County Data'!L181/'County Data'!AS181</f>
        <v>2.415117086179812</v>
      </c>
      <c r="S181" s="82">
        <f>'County Data'!N181/'County Data'!M181-1</f>
        <v>0.12340265006837359</v>
      </c>
      <c r="T181" s="82">
        <f>'County Data'!AL181/'County Data'!AK181-1</f>
        <v>0.3043392504930966</v>
      </c>
      <c r="U181" s="82">
        <f>'County Data'!AB181/'County Data'!AA181-1</f>
        <v>0.3057953144266339</v>
      </c>
      <c r="V181" s="82">
        <f>'County Data'!Z181/'County Data'!Y181-1</f>
        <v>1.0846013390139988</v>
      </c>
      <c r="W181" s="82">
        <f>'County Data'!AH181/'County Data'!AG181-1</f>
        <v>0.11323838431006306</v>
      </c>
      <c r="X181" s="82">
        <f>'County Data'!AD181/'County Data'!AC181-1</f>
        <v>0.030161206448257927</v>
      </c>
    </row>
    <row r="182" spans="1:24" ht="12.75">
      <c r="A182" s="29">
        <v>38037</v>
      </c>
      <c r="B182" s="31" t="s">
        <v>124</v>
      </c>
      <c r="C182" s="31" t="s">
        <v>291</v>
      </c>
      <c r="D182" s="32">
        <v>0</v>
      </c>
      <c r="E182" s="28">
        <f>'County Data'!G182</f>
        <v>0</v>
      </c>
      <c r="F182" s="58">
        <f>'County Data'!L182/'County Data'!K182-1</f>
        <v>-0.1994928148774303</v>
      </c>
      <c r="G182" s="47">
        <f t="shared" si="8"/>
        <v>297</v>
      </c>
      <c r="H182" s="58">
        <f>('County Data'!P182-'County Data'!O182)/100</f>
        <v>0.013999999999999999</v>
      </c>
      <c r="I182" s="47">
        <f t="shared" si="9"/>
        <v>287</v>
      </c>
      <c r="J182" s="58">
        <f>'County Data'!R182/'County Data'!Q182-1</f>
        <v>1.0784313725490198</v>
      </c>
      <c r="K182" s="47">
        <f t="shared" si="10"/>
        <v>6</v>
      </c>
      <c r="L182" s="47">
        <f t="shared" si="11"/>
        <v>590</v>
      </c>
      <c r="M182" s="59">
        <f>'County Data'!L182/'County Data'!J182</f>
        <v>1.7118892243171424</v>
      </c>
      <c r="N182" s="60">
        <f>'County Data'!AN182/'County Data'!N182</f>
        <v>0.21545893719806763</v>
      </c>
      <c r="O182" s="60">
        <f>'County Data'!AB182/'County Data'!N182</f>
        <v>0.03671497584541063</v>
      </c>
      <c r="P182" s="77">
        <f>'County Data'!L182/'County Data'!AO182</f>
        <v>34.646341463414636</v>
      </c>
      <c r="Q182" s="62">
        <f>'County Data'!AR182/'County Data'!L182</f>
        <v>0</v>
      </c>
      <c r="R182" s="59">
        <f>'County Data'!L182/'County Data'!AS182</f>
        <v>1.6498257839721255</v>
      </c>
      <c r="S182" s="82">
        <f>'County Data'!N182/'County Data'!M182-1</f>
        <v>0.08604407135362013</v>
      </c>
      <c r="T182" s="82">
        <f>'County Data'!AL182/'County Data'!AK182-1</f>
        <v>0.1890909090909092</v>
      </c>
      <c r="U182" s="82">
        <f>'County Data'!AB182/'County Data'!AA182-1</f>
        <v>1.2352941176470589</v>
      </c>
      <c r="V182" s="82">
        <f>'County Data'!Z182/'County Data'!Y182-1</f>
        <v>-1</v>
      </c>
      <c r="W182" s="82">
        <f>'County Data'!AH182/'County Data'!AG182-1</f>
        <v>-0.15337423312883436</v>
      </c>
      <c r="X182" s="82">
        <f>'County Data'!AD182/'County Data'!AC182-1</f>
        <v>-0.025000000000000022</v>
      </c>
    </row>
    <row r="183" spans="1:24" ht="12.75">
      <c r="A183" s="29">
        <v>38039</v>
      </c>
      <c r="B183" s="31" t="s">
        <v>316</v>
      </c>
      <c r="C183" s="31" t="s">
        <v>291</v>
      </c>
      <c r="D183" s="32">
        <v>0</v>
      </c>
      <c r="E183" s="28">
        <f>'County Data'!G183</f>
        <v>2</v>
      </c>
      <c r="F183" s="58">
        <f>'County Data'!L183/'County Data'!K183-1</f>
        <v>-0.16621253405994552</v>
      </c>
      <c r="G183" s="47">
        <f t="shared" si="8"/>
        <v>289</v>
      </c>
      <c r="H183" s="58">
        <f>('County Data'!P183-'County Data'!O183)/100</f>
        <v>-0.0010000000000000009</v>
      </c>
      <c r="I183" s="47">
        <f t="shared" si="9"/>
        <v>202</v>
      </c>
      <c r="J183" s="58">
        <f>'County Data'!R183/'County Data'!Q183-1</f>
        <v>0.4242925503633248</v>
      </c>
      <c r="K183" s="47">
        <f t="shared" si="10"/>
        <v>232</v>
      </c>
      <c r="L183" s="47">
        <f t="shared" si="11"/>
        <v>723</v>
      </c>
      <c r="M183" s="59">
        <f>'County Data'!L183/'County Data'!J183</f>
        <v>3.886865949699382</v>
      </c>
      <c r="N183" s="60">
        <f>'County Data'!AN183/'County Data'!N183</f>
        <v>0.1407766990291262</v>
      </c>
      <c r="O183" s="60">
        <f>'County Data'!AB183/'County Data'!N183</f>
        <v>0.07905686546463246</v>
      </c>
      <c r="P183" s="77">
        <f>'County Data'!L183/'County Data'!AO183</f>
        <v>24.81081081081081</v>
      </c>
      <c r="Q183" s="62">
        <f>'County Data'!AR183/'County Data'!L183</f>
        <v>0</v>
      </c>
      <c r="R183" s="59">
        <f>'County Data'!L183/'County Data'!AS183</f>
        <v>1.8106508875739644</v>
      </c>
      <c r="S183" s="82">
        <f>'County Data'!N183/'County Data'!M183-1</f>
        <v>0.19966722129783698</v>
      </c>
      <c r="T183" s="82">
        <f>'County Data'!AL183/'County Data'!AK183-1</f>
        <v>0.3343465045592706</v>
      </c>
      <c r="U183" s="82">
        <f>'County Data'!AB183/'County Data'!AA183-1</f>
        <v>0.1287128712871286</v>
      </c>
      <c r="V183" s="82">
        <f>'County Data'!Z183/'County Data'!Y183-1</f>
        <v>0.13043478260869557</v>
      </c>
      <c r="W183" s="82">
        <f>'County Data'!AH183/'County Data'!AG183-1</f>
        <v>0.13471502590673579</v>
      </c>
      <c r="X183" s="82">
        <f>'County Data'!AD183/'County Data'!AC183-1</f>
        <v>0.2567567567567568</v>
      </c>
    </row>
    <row r="184" spans="1:24" ht="12.75">
      <c r="A184" s="29">
        <v>38041</v>
      </c>
      <c r="B184" s="31" t="s">
        <v>317</v>
      </c>
      <c r="C184" s="31" t="s">
        <v>291</v>
      </c>
      <c r="D184" s="32">
        <v>0</v>
      </c>
      <c r="E184" s="28">
        <f>'County Data'!G184</f>
        <v>0</v>
      </c>
      <c r="F184" s="58">
        <f>'County Data'!L184/'County Data'!K184-1</f>
        <v>-0.21190130624092884</v>
      </c>
      <c r="G184" s="47">
        <f t="shared" si="8"/>
        <v>301</v>
      </c>
      <c r="H184" s="58">
        <f>('County Data'!P184-'County Data'!O184)/100</f>
        <v>-0.0019999999999999974</v>
      </c>
      <c r="I184" s="47">
        <f t="shared" si="9"/>
        <v>196</v>
      </c>
      <c r="J184" s="58">
        <f>'County Data'!R184/'County Data'!Q184-1</f>
        <v>1.1795744007594338</v>
      </c>
      <c r="K184" s="47">
        <f t="shared" si="10"/>
        <v>2</v>
      </c>
      <c r="L184" s="47">
        <f t="shared" si="11"/>
        <v>499</v>
      </c>
      <c r="M184" s="59">
        <f>'County Data'!L184/'County Data'!J184</f>
        <v>2.397710914662687</v>
      </c>
      <c r="N184" s="60">
        <f>'County Data'!AN184/'County Data'!N184</f>
        <v>0.20757825370675453</v>
      </c>
      <c r="O184" s="60">
        <f>'County Data'!AB184/'County Data'!N184</f>
        <v>0.03789126853377265</v>
      </c>
      <c r="P184" s="77">
        <f>'County Data'!L184/'County Data'!AO184</f>
        <v>27.424242424242426</v>
      </c>
      <c r="Q184" s="62">
        <f>'County Data'!AR184/'County Data'!L184</f>
        <v>0</v>
      </c>
      <c r="R184" s="59">
        <f>'County Data'!L184/'County Data'!AS184</f>
        <v>1.9133192389006342</v>
      </c>
      <c r="S184" s="82">
        <f>'County Data'!N184/'County Data'!M184-1</f>
        <v>0.03938356164383561</v>
      </c>
      <c r="T184" s="82">
        <f>'County Data'!AL184/'County Data'!AK184-1</f>
        <v>0.17391304347826098</v>
      </c>
      <c r="U184" s="82">
        <f>'County Data'!AB184/'County Data'!AA184-1</f>
        <v>0.12195121951219523</v>
      </c>
      <c r="V184" s="82">
        <f>'County Data'!Z184/'County Data'!Y184-1</f>
        <v>-1</v>
      </c>
      <c r="W184" s="82">
        <f>'County Data'!AH184/'County Data'!AG184-1</f>
        <v>-0.1767676767676768</v>
      </c>
      <c r="X184" s="82">
        <f>'County Data'!AD184/'County Data'!AC184-1</f>
        <v>-0.09090909090909094</v>
      </c>
    </row>
    <row r="185" spans="1:24" ht="12.75">
      <c r="A185" s="29">
        <v>38043</v>
      </c>
      <c r="B185" s="31" t="s">
        <v>318</v>
      </c>
      <c r="C185" s="31" t="s">
        <v>291</v>
      </c>
      <c r="D185" s="32">
        <v>0</v>
      </c>
      <c r="E185" s="28">
        <f>'County Data'!G185</f>
        <v>0</v>
      </c>
      <c r="F185" s="58">
        <f>'County Data'!L185/'County Data'!K185-1</f>
        <v>-0.17376950780312128</v>
      </c>
      <c r="G185" s="47">
        <f t="shared" si="8"/>
        <v>290</v>
      </c>
      <c r="H185" s="58">
        <f>('County Data'!P185-'County Data'!O185)/100</f>
        <v>-0.005</v>
      </c>
      <c r="I185" s="47">
        <f t="shared" si="9"/>
        <v>167</v>
      </c>
      <c r="J185" s="58">
        <f>'County Data'!R185/'County Data'!Q185-1</f>
        <v>0.6403772986683576</v>
      </c>
      <c r="K185" s="47">
        <f t="shared" si="10"/>
        <v>59</v>
      </c>
      <c r="L185" s="47">
        <f t="shared" si="11"/>
        <v>516</v>
      </c>
      <c r="M185" s="59">
        <f>'County Data'!L185/'County Data'!J185</f>
        <v>2.0367698738578772</v>
      </c>
      <c r="N185" s="60">
        <f>'County Data'!AN185/'County Data'!N185</f>
        <v>0.21580547112462006</v>
      </c>
      <c r="O185" s="60">
        <f>'County Data'!AB185/'County Data'!N185</f>
        <v>0.0182370820668693</v>
      </c>
      <c r="P185" s="77">
        <f>'County Data'!L185/'County Data'!AO185</f>
        <v>45.131147540983605</v>
      </c>
      <c r="Q185" s="62">
        <f>'County Data'!AR185/'County Data'!L185</f>
        <v>0</v>
      </c>
      <c r="R185" s="59">
        <f>'County Data'!L185/'County Data'!AS185</f>
        <v>1.7099378881987577</v>
      </c>
      <c r="S185" s="82">
        <f>'County Data'!N185/'County Data'!M185-1</f>
        <v>0.13318025258323773</v>
      </c>
      <c r="T185" s="82">
        <f>'County Data'!AL185/'County Data'!AK185-1</f>
        <v>0.22707423580786035</v>
      </c>
      <c r="U185" s="82">
        <v>0</v>
      </c>
      <c r="V185" s="82">
        <f>'County Data'!Z185/'County Data'!Y185-1</f>
        <v>0.4545454545454546</v>
      </c>
      <c r="W185" s="82">
        <f>'County Data'!AH185/'County Data'!AG185-1</f>
        <v>0.10000000000000009</v>
      </c>
      <c r="X185" s="82">
        <f>'County Data'!AD185/'County Data'!AC185-1</f>
        <v>-1</v>
      </c>
    </row>
    <row r="186" spans="1:24" ht="12.75">
      <c r="A186" s="29">
        <v>38045</v>
      </c>
      <c r="B186" s="31" t="s">
        <v>319</v>
      </c>
      <c r="C186" s="31" t="s">
        <v>291</v>
      </c>
      <c r="D186" s="32">
        <v>0</v>
      </c>
      <c r="E186" s="28">
        <f>'County Data'!G186</f>
        <v>0</v>
      </c>
      <c r="F186" s="58">
        <f>'County Data'!L186/'County Data'!K186-1</f>
        <v>-0.1266951514025636</v>
      </c>
      <c r="G186" s="47">
        <f t="shared" si="8"/>
        <v>277</v>
      </c>
      <c r="H186" s="58">
        <f>('County Data'!P186-'County Data'!O186)/100</f>
        <v>0.0020000000000000018</v>
      </c>
      <c r="I186" s="47">
        <f t="shared" si="9"/>
        <v>235</v>
      </c>
      <c r="J186" s="58">
        <f>'County Data'!R186/'County Data'!Q186-1</f>
        <v>0.5541754756871036</v>
      </c>
      <c r="K186" s="47">
        <f t="shared" si="10"/>
        <v>125</v>
      </c>
      <c r="L186" s="47">
        <f t="shared" si="11"/>
        <v>637</v>
      </c>
      <c r="M186" s="59">
        <f>'County Data'!L186/'County Data'!J186</f>
        <v>4.097696189953192</v>
      </c>
      <c r="N186" s="60">
        <f>'County Data'!AN186/'County Data'!N186</f>
        <v>0.19656283566058003</v>
      </c>
      <c r="O186" s="60">
        <f>'County Data'!AB186/'County Data'!N186</f>
        <v>0.05907626208378088</v>
      </c>
      <c r="P186" s="77">
        <f>'County Data'!L186/'County Data'!AO186</f>
        <v>33.57857142857143</v>
      </c>
      <c r="Q186" s="62">
        <f>'County Data'!AR186/'County Data'!L186</f>
        <v>0</v>
      </c>
      <c r="R186" s="59">
        <f>'County Data'!L186/'County Data'!AS186</f>
        <v>2.07001321003963</v>
      </c>
      <c r="S186" s="82">
        <f>'County Data'!N186/'County Data'!M186-1</f>
        <v>0.12439613526570059</v>
      </c>
      <c r="T186" s="82">
        <f>'County Data'!AL186/'County Data'!AK186-1</f>
        <v>0.1795580110497237</v>
      </c>
      <c r="U186" s="82">
        <f>'County Data'!AB186/'County Data'!AA186-1</f>
        <v>1.5</v>
      </c>
      <c r="V186" s="82">
        <f>'County Data'!Z186/'County Data'!Y186-1</f>
        <v>-1</v>
      </c>
      <c r="W186" s="82">
        <f>'County Data'!AH186/'County Data'!AG186-1</f>
        <v>-0.007843137254901933</v>
      </c>
      <c r="X186" s="82">
        <f>'County Data'!AD186/'County Data'!AC186-1</f>
        <v>0.25619834710743805</v>
      </c>
    </row>
    <row r="187" spans="1:24" ht="12.75">
      <c r="A187" s="29">
        <v>38047</v>
      </c>
      <c r="B187" s="31" t="s">
        <v>320</v>
      </c>
      <c r="C187" s="31" t="s">
        <v>291</v>
      </c>
      <c r="D187" s="32">
        <v>0</v>
      </c>
      <c r="E187" s="28">
        <f>'County Data'!G187</f>
        <v>0</v>
      </c>
      <c r="F187" s="58">
        <f>'County Data'!L187/'County Data'!K187-1</f>
        <v>-0.1893220934316825</v>
      </c>
      <c r="G187" s="47">
        <f t="shared" si="8"/>
        <v>293</v>
      </c>
      <c r="H187" s="58">
        <f>('County Data'!P187-'County Data'!O187)/100</f>
        <v>-0.0030000000000000005</v>
      </c>
      <c r="I187" s="47">
        <f t="shared" si="9"/>
        <v>182</v>
      </c>
      <c r="J187" s="58">
        <f>'County Data'!R187/'County Data'!Q187-1</f>
        <v>0.6551451708473237</v>
      </c>
      <c r="K187" s="47">
        <f t="shared" si="10"/>
        <v>44</v>
      </c>
      <c r="L187" s="47">
        <f t="shared" si="11"/>
        <v>519</v>
      </c>
      <c r="M187" s="59">
        <f>'County Data'!L187/'County Data'!J187</f>
        <v>2.324948877315631</v>
      </c>
      <c r="N187" s="60">
        <f>'County Data'!AN187/'County Data'!N187</f>
        <v>0.18218623481781376</v>
      </c>
      <c r="O187" s="60">
        <f>'County Data'!AB187/'County Data'!N187</f>
        <v>0</v>
      </c>
      <c r="P187" s="77">
        <f>'County Data'!L187/'County Data'!AO187</f>
        <v>34.96969696969697</v>
      </c>
      <c r="Q187" s="62">
        <f>'County Data'!AR187/'County Data'!L187</f>
        <v>0</v>
      </c>
      <c r="R187" s="59">
        <f>'County Data'!L187/'County Data'!AS187</f>
        <v>1.9346186085498742</v>
      </c>
      <c r="S187" s="82">
        <f>'County Data'!N187/'County Data'!M187-1</f>
        <v>0.14750290360046447</v>
      </c>
      <c r="T187" s="82">
        <f>'County Data'!AL187/'County Data'!AK187-1</f>
        <v>0.20634920634920628</v>
      </c>
      <c r="U187" s="82">
        <f>'County Data'!AB187/'County Data'!AA187-1</f>
        <v>-1</v>
      </c>
      <c r="V187" s="82">
        <f>'County Data'!Z187/'County Data'!Y187-1</f>
        <v>-1</v>
      </c>
      <c r="W187" s="82">
        <f>'County Data'!AH187/'County Data'!AG187-1</f>
        <v>-0.006535947712418277</v>
      </c>
      <c r="X187" s="82">
        <f>'County Data'!AD187/'County Data'!AC187-1</f>
        <v>0.17647058823529416</v>
      </c>
    </row>
    <row r="188" spans="1:24" ht="12.75">
      <c r="A188" s="29">
        <v>38049</v>
      </c>
      <c r="B188" s="31" t="s">
        <v>321</v>
      </c>
      <c r="C188" s="31" t="s">
        <v>291</v>
      </c>
      <c r="D188" s="32">
        <v>0</v>
      </c>
      <c r="E188" s="28">
        <f>'County Data'!G188</f>
        <v>2</v>
      </c>
      <c r="F188" s="58">
        <f>'County Data'!L188/'County Data'!K188-1</f>
        <v>-0.08287377450980393</v>
      </c>
      <c r="G188" s="47">
        <f t="shared" si="8"/>
        <v>246</v>
      </c>
      <c r="H188" s="58">
        <f>('County Data'!P188-'County Data'!O188)/100</f>
        <v>-0.005</v>
      </c>
      <c r="I188" s="47">
        <f t="shared" si="9"/>
        <v>167</v>
      </c>
      <c r="J188" s="58">
        <f>'County Data'!R188/'County Data'!Q188-1</f>
        <v>0.3325344517675255</v>
      </c>
      <c r="K188" s="47">
        <f t="shared" si="10"/>
        <v>270</v>
      </c>
      <c r="L188" s="47">
        <f t="shared" si="11"/>
        <v>683</v>
      </c>
      <c r="M188" s="59">
        <f>'County Data'!L188/'County Data'!J188</f>
        <v>3.1944125791666886</v>
      </c>
      <c r="N188" s="60">
        <f>'County Data'!AN188/'County Data'!N188</f>
        <v>0.26346053319393625</v>
      </c>
      <c r="O188" s="60">
        <f>'County Data'!AB188/'County Data'!N188</f>
        <v>0</v>
      </c>
      <c r="P188" s="77">
        <f>'County Data'!L188/'County Data'!AO188</f>
        <v>45.015037593984964</v>
      </c>
      <c r="Q188" s="62">
        <f>'County Data'!AR188/'County Data'!L188</f>
        <v>0</v>
      </c>
      <c r="R188" s="59">
        <f>'County Data'!L188/'County Data'!AS188</f>
        <v>2.007039892725444</v>
      </c>
      <c r="S188" s="82">
        <f>'County Data'!N188/'County Data'!M188-1</f>
        <v>0.06991051454138697</v>
      </c>
      <c r="T188" s="82">
        <f>'County Data'!AL188/'County Data'!AK188-1</f>
        <v>0.15025906735751304</v>
      </c>
      <c r="U188" s="82">
        <f>'County Data'!AB188/'County Data'!AA188-1</f>
        <v>-1</v>
      </c>
      <c r="V188" s="82">
        <f>'County Data'!Z188/'County Data'!Y188-1</f>
        <v>0.2945736434108528</v>
      </c>
      <c r="W188" s="82">
        <f>'County Data'!AH188/'County Data'!AG188-1</f>
        <v>-0.057251908396946605</v>
      </c>
      <c r="X188" s="82">
        <f>'County Data'!AD188/'County Data'!AC188-1</f>
        <v>-1</v>
      </c>
    </row>
    <row r="189" spans="1:24" ht="12.75">
      <c r="A189" s="29">
        <v>38051</v>
      </c>
      <c r="B189" s="31" t="s">
        <v>322</v>
      </c>
      <c r="C189" s="31" t="s">
        <v>291</v>
      </c>
      <c r="D189" s="32">
        <v>0</v>
      </c>
      <c r="E189" s="28">
        <f>'County Data'!G189</f>
        <v>0</v>
      </c>
      <c r="F189" s="58">
        <f>'County Data'!L189/'County Data'!K189-1</f>
        <v>-0.15692613777667241</v>
      </c>
      <c r="G189" s="47">
        <f t="shared" si="8"/>
        <v>286</v>
      </c>
      <c r="H189" s="58">
        <f>('County Data'!P189-'County Data'!O189)/100</f>
        <v>0.011</v>
      </c>
      <c r="I189" s="47">
        <f t="shared" si="9"/>
        <v>276</v>
      </c>
      <c r="J189" s="58">
        <f>'County Data'!R189/'County Data'!Q189-1</f>
        <v>0.8558854244368193</v>
      </c>
      <c r="K189" s="47">
        <f t="shared" si="10"/>
        <v>11</v>
      </c>
      <c r="L189" s="47">
        <f t="shared" si="11"/>
        <v>573</v>
      </c>
      <c r="M189" s="59">
        <f>'County Data'!L189/'County Data'!J189</f>
        <v>3.47592486260356</v>
      </c>
      <c r="N189" s="60">
        <f>'County Data'!AN189/'County Data'!N189</f>
        <v>0.14517096580683864</v>
      </c>
      <c r="O189" s="60">
        <f>'County Data'!AB189/'County Data'!N189</f>
        <v>0.059988002399520096</v>
      </c>
      <c r="P189" s="77">
        <f>'County Data'!L189/'County Data'!AO189</f>
        <v>27.5609756097561</v>
      </c>
      <c r="Q189" s="62">
        <f>'County Data'!AR189/'County Data'!L189</f>
        <v>0</v>
      </c>
      <c r="R189" s="59">
        <f>'County Data'!L189/'County Data'!AS189</f>
        <v>1.8294657312466271</v>
      </c>
      <c r="S189" s="82">
        <f>'County Data'!N189/'County Data'!M189-1</f>
        <v>0.01091570648878104</v>
      </c>
      <c r="T189" s="82">
        <f>'County Data'!AL189/'County Data'!AK189-1</f>
        <v>0.07308970099667778</v>
      </c>
      <c r="U189" s="82">
        <f>'County Data'!AB189/'County Data'!AA189-1</f>
        <v>0.33333333333333326</v>
      </c>
      <c r="V189" s="82">
        <f>'County Data'!Z189/'County Data'!Y189-1</f>
        <v>0.5945945945945945</v>
      </c>
      <c r="W189" s="82">
        <f>'County Data'!AH189/'County Data'!AG189-1</f>
        <v>-0.21276595744680848</v>
      </c>
      <c r="X189" s="82">
        <f>'County Data'!AD189/'County Data'!AC189-1</f>
        <v>0.9375</v>
      </c>
    </row>
    <row r="190" spans="1:24" ht="12.75">
      <c r="A190" s="29">
        <v>38053</v>
      </c>
      <c r="B190" s="31" t="s">
        <v>323</v>
      </c>
      <c r="C190" s="31" t="s">
        <v>291</v>
      </c>
      <c r="D190" s="32">
        <v>0</v>
      </c>
      <c r="E190" s="28">
        <f>'County Data'!G190</f>
        <v>0</v>
      </c>
      <c r="F190" s="58">
        <f>'County Data'!L190/'County Data'!K190-1</f>
        <v>-0.10120632931223561</v>
      </c>
      <c r="G190" s="47">
        <f t="shared" si="8"/>
        <v>260</v>
      </c>
      <c r="H190" s="58">
        <f>('County Data'!P190-'County Data'!O190)/100</f>
        <v>0.009</v>
      </c>
      <c r="I190" s="47">
        <f t="shared" si="9"/>
        <v>271</v>
      </c>
      <c r="J190" s="58">
        <f>'County Data'!R190/'County Data'!Q190-1</f>
        <v>0.6298650345260515</v>
      </c>
      <c r="K190" s="47">
        <f t="shared" si="10"/>
        <v>69</v>
      </c>
      <c r="L190" s="47">
        <f t="shared" si="11"/>
        <v>600</v>
      </c>
      <c r="M190" s="59">
        <f>'County Data'!L190/'County Data'!J190</f>
        <v>2.0921387076658267</v>
      </c>
      <c r="N190" s="60">
        <f>'County Data'!AN190/'County Data'!N190</f>
        <v>0.16610625420309347</v>
      </c>
      <c r="O190" s="60">
        <f>'County Data'!AB190/'County Data'!N190</f>
        <v>0.03934095494283793</v>
      </c>
      <c r="P190" s="77">
        <f>'County Data'!L190/'County Data'!AO190</f>
        <v>34.98170731707317</v>
      </c>
      <c r="Q190" s="62">
        <f>'County Data'!AR190/'County Data'!L190</f>
        <v>0</v>
      </c>
      <c r="R190" s="59">
        <f>'County Data'!L190/'County Data'!AS190</f>
        <v>2.1099668995954395</v>
      </c>
      <c r="S190" s="82">
        <f>'County Data'!N190/'County Data'!M190-1</f>
        <v>0.1967806841046278</v>
      </c>
      <c r="T190" s="82">
        <f>'County Data'!AL190/'County Data'!AK190-1</f>
        <v>0.9523809523809523</v>
      </c>
      <c r="U190" s="82">
        <f>'County Data'!AB190/'County Data'!AA190-1</f>
        <v>2.25</v>
      </c>
      <c r="V190" s="82">
        <f>'County Data'!Z190/'County Data'!Y190-1</f>
        <v>0</v>
      </c>
      <c r="W190" s="82">
        <f>'County Data'!AH190/'County Data'!AG190-1</f>
        <v>-0.02752293577981646</v>
      </c>
      <c r="X190" s="82">
        <f>'County Data'!AD190/'County Data'!AC190-1</f>
        <v>0.27737226277372273</v>
      </c>
    </row>
    <row r="191" spans="1:24" ht="12.75">
      <c r="A191" s="29">
        <v>38055</v>
      </c>
      <c r="B191" s="31" t="s">
        <v>324</v>
      </c>
      <c r="C191" s="31" t="s">
        <v>291</v>
      </c>
      <c r="D191" s="32">
        <v>0</v>
      </c>
      <c r="E191" s="28">
        <f>'County Data'!G191</f>
        <v>2</v>
      </c>
      <c r="F191" s="58">
        <f>'County Data'!L191/'County Data'!K191-1</f>
        <v>-0.10959166108826623</v>
      </c>
      <c r="G191" s="47">
        <f t="shared" si="8"/>
        <v>269</v>
      </c>
      <c r="H191" s="58">
        <f>('County Data'!P191-'County Data'!O191)/100</f>
        <v>0.015</v>
      </c>
      <c r="I191" s="47">
        <f t="shared" si="9"/>
        <v>291</v>
      </c>
      <c r="J191" s="58">
        <f>'County Data'!R191/'County Data'!Q191-1</f>
        <v>0.42148274058577395</v>
      </c>
      <c r="K191" s="47">
        <f t="shared" si="10"/>
        <v>236</v>
      </c>
      <c r="L191" s="47">
        <f t="shared" si="11"/>
        <v>796</v>
      </c>
      <c r="M191" s="59">
        <f>'County Data'!L191/'County Data'!J191</f>
        <v>4.41189710153855</v>
      </c>
      <c r="N191" s="60">
        <f>'County Data'!AN191/'County Data'!N191</f>
        <v>0.2142512077294686</v>
      </c>
      <c r="O191" s="60">
        <f>'County Data'!AB191/'County Data'!N191</f>
        <v>0</v>
      </c>
      <c r="P191" s="77">
        <f>'County Data'!L191/'County Data'!AO191</f>
        <v>38.9581589958159</v>
      </c>
      <c r="Q191" s="62">
        <f>'County Data'!AR191/'County Data'!L191</f>
        <v>0</v>
      </c>
      <c r="R191" s="59">
        <f>'County Data'!L191/'County Data'!AS191</f>
        <v>1.768806990881459</v>
      </c>
      <c r="S191" s="82">
        <f>'County Data'!N191/'County Data'!M191-1</f>
        <v>0.09148431320854211</v>
      </c>
      <c r="T191" s="82">
        <v>0</v>
      </c>
      <c r="U191" s="82">
        <f>'County Data'!AB191/'County Data'!AA191-1</f>
        <v>-1</v>
      </c>
      <c r="V191" s="82">
        <f>'County Data'!Z191/'County Data'!Y191-1</f>
        <v>0.35019455252918297</v>
      </c>
      <c r="W191" s="82">
        <f>'County Data'!AH191/'County Data'!AG191-1</f>
        <v>0.009041591320072317</v>
      </c>
      <c r="X191" s="82">
        <v>1</v>
      </c>
    </row>
    <row r="192" spans="1:24" ht="12.75">
      <c r="A192" s="29">
        <v>38057</v>
      </c>
      <c r="B192" s="31" t="s">
        <v>325</v>
      </c>
      <c r="C192" s="31" t="s">
        <v>291</v>
      </c>
      <c r="D192" s="32">
        <v>0</v>
      </c>
      <c r="E192" s="28">
        <f>'County Data'!G192</f>
        <v>0</v>
      </c>
      <c r="F192" s="58">
        <f>'County Data'!L192/'County Data'!K192-1</f>
        <v>-0.11867862969004894</v>
      </c>
      <c r="G192" s="47">
        <f t="shared" si="8"/>
        <v>274</v>
      </c>
      <c r="H192" s="58">
        <f>('County Data'!P192-'County Data'!O192)/100</f>
        <v>-0.0029999999999999983</v>
      </c>
      <c r="I192" s="47">
        <f t="shared" si="9"/>
        <v>184</v>
      </c>
      <c r="J192" s="58">
        <f>'County Data'!R192/'County Data'!Q192-1</f>
        <v>0.7499109369433559</v>
      </c>
      <c r="K192" s="47">
        <f t="shared" si="10"/>
        <v>21</v>
      </c>
      <c r="L192" s="47">
        <f t="shared" si="11"/>
        <v>479</v>
      </c>
      <c r="M192" s="59">
        <f>'County Data'!L192/'County Data'!J192</f>
        <v>8.268368039945285</v>
      </c>
      <c r="N192" s="60">
        <f>'County Data'!AN192/'County Data'!N192</f>
        <v>0.12822861329913904</v>
      </c>
      <c r="O192" s="60">
        <f>'County Data'!AB192/'County Data'!N192</f>
        <v>0.014837882396043231</v>
      </c>
      <c r="P192" s="77">
        <f>'County Data'!L192/'County Data'!AO192</f>
        <v>34.031496062992126</v>
      </c>
      <c r="Q192" s="62">
        <f>'County Data'!AR192/'County Data'!L192</f>
        <v>0</v>
      </c>
      <c r="R192" s="59">
        <f>'County Data'!L192/'County Data'!AS192</f>
        <v>1.963652885052249</v>
      </c>
      <c r="S192" s="82">
        <f>'County Data'!N192/'County Data'!M192-1</f>
        <v>0.039413556740289346</v>
      </c>
      <c r="T192" s="82">
        <f>'County Data'!AL192/'County Data'!AK192-1</f>
        <v>0.18821096173733198</v>
      </c>
      <c r="U192" s="82">
        <f>'County Data'!AB192/'County Data'!AA192-1</f>
        <v>0.5576923076923077</v>
      </c>
      <c r="V192" s="82">
        <f>'County Data'!Z192/'County Data'!Y192-1</f>
        <v>-0.1875</v>
      </c>
      <c r="W192" s="82">
        <f>'County Data'!AH192/'County Data'!AG192-1</f>
        <v>0.12516644474034622</v>
      </c>
      <c r="X192" s="82">
        <f>'County Data'!AD192/'County Data'!AC192-1</f>
        <v>-0.07640297498309667</v>
      </c>
    </row>
    <row r="193" spans="1:24" ht="12.75">
      <c r="A193" s="29">
        <v>38059</v>
      </c>
      <c r="B193" s="31" t="s">
        <v>326</v>
      </c>
      <c r="C193" s="31" t="s">
        <v>291</v>
      </c>
      <c r="D193" s="32">
        <v>1</v>
      </c>
      <c r="E193" s="28">
        <f>'County Data'!G193</f>
        <v>0</v>
      </c>
      <c r="F193" s="58">
        <f>'County Data'!L193/'County Data'!K193-1</f>
        <v>0.06763713080168787</v>
      </c>
      <c r="G193" s="47">
        <f t="shared" si="8"/>
        <v>118</v>
      </c>
      <c r="H193" s="58">
        <f>('County Data'!P193-'County Data'!O193)/100</f>
        <v>-0.015</v>
      </c>
      <c r="I193" s="47">
        <f t="shared" si="9"/>
        <v>94</v>
      </c>
      <c r="J193" s="58">
        <f>'County Data'!R193/'County Data'!Q193-1</f>
        <v>0.5690486628671636</v>
      </c>
      <c r="K193" s="47">
        <f t="shared" si="10"/>
        <v>114</v>
      </c>
      <c r="L193" s="47">
        <f t="shared" si="11"/>
        <v>326</v>
      </c>
      <c r="M193" s="59">
        <f>'County Data'!L193/'County Data'!J193</f>
        <v>13.134658409597026</v>
      </c>
      <c r="N193" s="60">
        <f>'County Data'!AN193/'County Data'!N193</f>
        <v>0.1447357185552045</v>
      </c>
      <c r="O193" s="60">
        <f>'County Data'!AB193/'County Data'!N193</f>
        <v>0.08530441465289045</v>
      </c>
      <c r="P193" s="77">
        <f>'County Data'!L193/'County Data'!AO193</f>
        <v>39.04783950617284</v>
      </c>
      <c r="Q193" s="62">
        <f>'County Data'!AR193/'County Data'!L193</f>
        <v>0.6607121685175671</v>
      </c>
      <c r="R193" s="59">
        <f>'County Data'!L193/'County Data'!AS193</f>
        <v>2.390006611882497</v>
      </c>
      <c r="S193" s="82">
        <f>'County Data'!N193/'County Data'!M193-1</f>
        <v>0.178524705645567</v>
      </c>
      <c r="T193" s="82">
        <f>'County Data'!AL193/'County Data'!AK193-1</f>
        <v>0.2417659425367904</v>
      </c>
      <c r="U193" s="82">
        <f>'County Data'!AB193/'County Data'!AA193-1</f>
        <v>0.2318125770653514</v>
      </c>
      <c r="V193" s="82">
        <f>'County Data'!Z193/'County Data'!Y193-1</f>
        <v>-0.05110336817653893</v>
      </c>
      <c r="W193" s="82">
        <f>'County Data'!AH193/'County Data'!AG193-1</f>
        <v>0.23072656683305603</v>
      </c>
      <c r="X193" s="82">
        <f>'County Data'!AD193/'County Data'!AC193-1</f>
        <v>0.12880562060889922</v>
      </c>
    </row>
    <row r="194" spans="1:24" ht="12.75">
      <c r="A194" s="29">
        <v>38061</v>
      </c>
      <c r="B194" s="31" t="s">
        <v>327</v>
      </c>
      <c r="C194" s="31" t="s">
        <v>291</v>
      </c>
      <c r="D194" s="32">
        <v>0</v>
      </c>
      <c r="E194" s="28">
        <f>'County Data'!G194</f>
        <v>0</v>
      </c>
      <c r="F194" s="58">
        <f>'County Data'!L194/'County Data'!K194-1</f>
        <v>-0.05554764278592794</v>
      </c>
      <c r="G194" s="47">
        <f t="shared" si="8"/>
        <v>220</v>
      </c>
      <c r="H194" s="58">
        <f>('County Data'!P194-'County Data'!O194)/100</f>
        <v>0.0029999999999999983</v>
      </c>
      <c r="I194" s="47">
        <f t="shared" si="9"/>
        <v>242</v>
      </c>
      <c r="J194" s="58">
        <f>'County Data'!R194/'County Data'!Q194-1</f>
        <v>0.5649043551916426</v>
      </c>
      <c r="K194" s="47">
        <f t="shared" si="10"/>
        <v>116</v>
      </c>
      <c r="L194" s="47">
        <f t="shared" si="11"/>
        <v>578</v>
      </c>
      <c r="M194" s="59">
        <f>'County Data'!L194/'County Data'!J194</f>
        <v>3.63539673576351</v>
      </c>
      <c r="N194" s="60">
        <f>'County Data'!AN194/'County Data'!N194</f>
        <v>0.20201342281879195</v>
      </c>
      <c r="O194" s="60">
        <f>'County Data'!AB194/'County Data'!N194</f>
        <v>0</v>
      </c>
      <c r="P194" s="77">
        <f>'County Data'!L194/'County Data'!AO194</f>
        <v>34.18041237113402</v>
      </c>
      <c r="Q194" s="62">
        <f>'County Data'!AR194/'County Data'!L194</f>
        <v>0</v>
      </c>
      <c r="R194" s="59">
        <f>'County Data'!L194/'County Data'!AS194</f>
        <v>1.9287376381617218</v>
      </c>
      <c r="S194" s="82">
        <f>'County Data'!N194/'County Data'!M194-1</f>
        <v>0.13523809523809516</v>
      </c>
      <c r="T194" s="82">
        <f>'County Data'!AL194/'County Data'!AK194-1</f>
        <v>0.1620603015075377</v>
      </c>
      <c r="U194" s="82">
        <f>'County Data'!AB194/'County Data'!AA194-1</f>
        <v>-1</v>
      </c>
      <c r="V194" s="82">
        <f>'County Data'!Z194/'County Data'!Y194-1</f>
        <v>0.4838709677419355</v>
      </c>
      <c r="W194" s="82">
        <f>'County Data'!AH194/'County Data'!AG194-1</f>
        <v>0.16363636363636358</v>
      </c>
      <c r="X194" s="82">
        <f>'County Data'!AD194/'County Data'!AC194-1</f>
        <v>0.120253164556962</v>
      </c>
    </row>
    <row r="195" spans="1:24" ht="12.75">
      <c r="A195" s="29">
        <v>38063</v>
      </c>
      <c r="B195" s="31" t="s">
        <v>329</v>
      </c>
      <c r="C195" s="31" t="s">
        <v>291</v>
      </c>
      <c r="D195" s="32">
        <v>0</v>
      </c>
      <c r="E195" s="28">
        <f>'County Data'!G195</f>
        <v>2</v>
      </c>
      <c r="F195" s="58">
        <f>'County Data'!L195/'County Data'!K195-1</f>
        <v>-0.1575963718820862</v>
      </c>
      <c r="G195" s="47">
        <f t="shared" si="8"/>
        <v>287</v>
      </c>
      <c r="H195" s="58">
        <f>('County Data'!P195-'County Data'!O195)/100</f>
        <v>0.007000000000000002</v>
      </c>
      <c r="I195" s="47">
        <f t="shared" si="9"/>
        <v>264</v>
      </c>
      <c r="J195" s="58">
        <f>'County Data'!R195/'County Data'!Q195-1</f>
        <v>0.13526993696903267</v>
      </c>
      <c r="K195" s="47">
        <f t="shared" si="10"/>
        <v>296</v>
      </c>
      <c r="L195" s="47">
        <f t="shared" si="11"/>
        <v>847</v>
      </c>
      <c r="M195" s="59">
        <f>'County Data'!L195/'County Data'!J195</f>
        <v>3.7843289055496703</v>
      </c>
      <c r="N195" s="60">
        <f>'County Data'!AN195/'County Data'!N195</f>
        <v>0.17106033977738722</v>
      </c>
      <c r="O195" s="60">
        <f>'County Data'!AB195/'County Data'!N195</f>
        <v>0</v>
      </c>
      <c r="P195" s="77">
        <f>'County Data'!L195/'County Data'!AO195</f>
        <v>27.116788321167885</v>
      </c>
      <c r="Q195" s="62">
        <f>'County Data'!AR195/'County Data'!L195</f>
        <v>0</v>
      </c>
      <c r="R195" s="59">
        <f>'County Data'!L195/'County Data'!AS195</f>
        <v>1.8445878848063555</v>
      </c>
      <c r="S195" s="82">
        <f>'County Data'!N195/'County Data'!M195-1</f>
        <v>0.0351728320194058</v>
      </c>
      <c r="T195" s="82">
        <f>'County Data'!AL195/'County Data'!AK195-1</f>
        <v>0.08199643493761144</v>
      </c>
      <c r="U195" s="82">
        <f>'County Data'!AB195/'County Data'!AA195-1</f>
        <v>-1</v>
      </c>
      <c r="V195" s="82">
        <f>'County Data'!Z195/'County Data'!Y195-1</f>
        <v>0.4571428571428571</v>
      </c>
      <c r="W195" s="82">
        <f>'County Data'!AH195/'County Data'!AG195-1</f>
        <v>-0.04453441295546556</v>
      </c>
      <c r="X195" s="82">
        <f>'County Data'!AD195/'County Data'!AC195-1</f>
        <v>-0.10909090909090913</v>
      </c>
    </row>
    <row r="196" spans="1:24" ht="12.75">
      <c r="A196" s="29">
        <v>38065</v>
      </c>
      <c r="B196" s="31" t="s">
        <v>330</v>
      </c>
      <c r="C196" s="31" t="s">
        <v>291</v>
      </c>
      <c r="D196" s="32">
        <v>0</v>
      </c>
      <c r="E196" s="28">
        <f>'County Data'!G196</f>
        <v>0</v>
      </c>
      <c r="F196" s="58">
        <f>'County Data'!L196/'County Data'!K196-1</f>
        <v>-0.1327173456530869</v>
      </c>
      <c r="G196" s="47">
        <f t="shared" si="8"/>
        <v>281</v>
      </c>
      <c r="H196" s="58">
        <f>('County Data'!P196-'County Data'!O196)/100</f>
        <v>0.02</v>
      </c>
      <c r="I196" s="47">
        <f t="shared" si="9"/>
        <v>295</v>
      </c>
      <c r="J196" s="58">
        <f>'County Data'!R196/'County Data'!Q196-1</f>
        <v>0.8002471533233295</v>
      </c>
      <c r="K196" s="47">
        <f t="shared" si="10"/>
        <v>15</v>
      </c>
      <c r="L196" s="47">
        <f t="shared" si="11"/>
        <v>591</v>
      </c>
      <c r="M196" s="59">
        <f>'County Data'!L196/'County Data'!J196</f>
        <v>2.8539443860909945</v>
      </c>
      <c r="N196" s="60">
        <f>'County Data'!AN196/'County Data'!N196</f>
        <v>0.19895287958115182</v>
      </c>
      <c r="O196" s="60">
        <f>'County Data'!AB196/'County Data'!N196</f>
        <v>0</v>
      </c>
      <c r="P196" s="77">
        <f>'County Data'!L196/'County Data'!AO196</f>
        <v>60.73529411764706</v>
      </c>
      <c r="Q196" s="62">
        <f>'County Data'!AR196/'County Data'!L196</f>
        <v>0</v>
      </c>
      <c r="R196" s="59">
        <f>'County Data'!L196/'County Data'!AS196</f>
        <v>2.2868217054263567</v>
      </c>
      <c r="S196" s="82">
        <f>'County Data'!N196/'County Data'!M196-1</f>
        <v>-0.053283767038413865</v>
      </c>
      <c r="T196" s="82">
        <f>'County Data'!AL196/'County Data'!AK196-1</f>
        <v>-0.03418803418803418</v>
      </c>
      <c r="U196" s="82">
        <v>0</v>
      </c>
      <c r="V196" s="82">
        <f>'County Data'!Z196/'County Data'!Y196-1</f>
        <v>-0.09999999999999998</v>
      </c>
      <c r="W196" s="82">
        <f>'County Data'!AH196/'County Data'!AG196-1</f>
        <v>-0.02985074626865669</v>
      </c>
      <c r="X196" s="82">
        <v>1</v>
      </c>
    </row>
    <row r="197" spans="1:24" ht="12.75">
      <c r="A197" s="29">
        <v>38067</v>
      </c>
      <c r="B197" s="31" t="s">
        <v>331</v>
      </c>
      <c r="C197" s="31" t="s">
        <v>291</v>
      </c>
      <c r="D197" s="32">
        <v>0</v>
      </c>
      <c r="E197" s="28">
        <f>'County Data'!G197</f>
        <v>0</v>
      </c>
      <c r="F197" s="58">
        <f>'County Data'!L197/'County Data'!K197-1</f>
        <v>-0.07068629573500762</v>
      </c>
      <c r="G197" s="47">
        <f t="shared" si="8"/>
        <v>239</v>
      </c>
      <c r="H197" s="58">
        <f>('County Data'!P197-'County Data'!O197)/100</f>
        <v>-0.019000000000000003</v>
      </c>
      <c r="I197" s="47">
        <f t="shared" si="9"/>
        <v>75</v>
      </c>
      <c r="J197" s="58">
        <f>'County Data'!R197/'County Data'!Q197-1</f>
        <v>0.5505458515283843</v>
      </c>
      <c r="K197" s="47">
        <f t="shared" si="10"/>
        <v>128</v>
      </c>
      <c r="L197" s="47">
        <f t="shared" si="11"/>
        <v>442</v>
      </c>
      <c r="M197" s="59">
        <f>'County Data'!L197/'County Data'!J197</f>
        <v>7.673400071505184</v>
      </c>
      <c r="N197" s="60">
        <f>'County Data'!AN197/'County Data'!N197</f>
        <v>0.14366837024417944</v>
      </c>
      <c r="O197" s="60">
        <f>'County Data'!AB197/'County Data'!N197</f>
        <v>0.2102971796327844</v>
      </c>
      <c r="P197" s="77">
        <f>'County Data'!L197/'County Data'!AO197</f>
        <v>25.78078078078078</v>
      </c>
      <c r="Q197" s="62">
        <f>'County Data'!AR197/'County Data'!L197</f>
        <v>0</v>
      </c>
      <c r="R197" s="59">
        <f>'County Data'!L197/'County Data'!AS197</f>
        <v>2.086269744835966</v>
      </c>
      <c r="S197" s="82">
        <f>'County Data'!N197/'County Data'!M197-1</f>
        <v>0.19147496617050064</v>
      </c>
      <c r="T197" s="82">
        <f>'County Data'!AL197/'County Data'!AK197-1</f>
        <v>-0.023029229406554497</v>
      </c>
      <c r="U197" s="82">
        <f>'County Data'!AB197/'County Data'!AA197-1</f>
        <v>0.9423076923076923</v>
      </c>
      <c r="V197" s="82">
        <f>'County Data'!Z197/'County Data'!Y197-1</f>
        <v>0.5228215767634854</v>
      </c>
      <c r="W197" s="82">
        <f>'County Data'!AH197/'County Data'!AG197-1</f>
        <v>0.09124087591240881</v>
      </c>
      <c r="X197" s="82">
        <f>'County Data'!AD197/'County Data'!AC197-1</f>
        <v>0.13503649635036497</v>
      </c>
    </row>
    <row r="198" spans="1:24" ht="12.75">
      <c r="A198" s="29">
        <v>38069</v>
      </c>
      <c r="B198" s="31" t="s">
        <v>332</v>
      </c>
      <c r="C198" s="31" t="s">
        <v>291</v>
      </c>
      <c r="D198" s="32">
        <v>0</v>
      </c>
      <c r="E198" s="28">
        <f>'County Data'!G198</f>
        <v>2</v>
      </c>
      <c r="F198" s="58">
        <f>'County Data'!L198/'County Data'!K198-1</f>
        <v>-0.07462391132224866</v>
      </c>
      <c r="G198" s="47">
        <f aca="true" t="shared" si="12" ref="G198:G261">RANK(F198,$F$6:$F$308)</f>
        <v>243</v>
      </c>
      <c r="H198" s="58">
        <f>('County Data'!P198-'County Data'!O198)/100</f>
        <v>0</v>
      </c>
      <c r="I198" s="47">
        <f aca="true" t="shared" si="13" ref="I198:I261">RANK(H198,$H$6:$H$308,1)</f>
        <v>208</v>
      </c>
      <c r="J198" s="58">
        <f>'County Data'!R198/'County Data'!Q198-1</f>
        <v>0.31365865327113984</v>
      </c>
      <c r="K198" s="47">
        <f aca="true" t="shared" si="14" ref="K198:K261">RANK(J198,$J$6:$J$308)</f>
        <v>278</v>
      </c>
      <c r="L198" s="47">
        <f t="shared" si="11"/>
        <v>729</v>
      </c>
      <c r="M198" s="59">
        <f>'County Data'!L198/'County Data'!J198</f>
        <v>4.592743955752473</v>
      </c>
      <c r="N198" s="60">
        <f>'County Data'!AN198/'County Data'!N198</f>
        <v>0.10712952594251586</v>
      </c>
      <c r="O198" s="60">
        <f>'County Data'!AB198/'County Data'!N198</f>
        <v>0.04628592758491975</v>
      </c>
      <c r="P198" s="77">
        <f>'County Data'!L198/'County Data'!AO198</f>
        <v>31.166666666666668</v>
      </c>
      <c r="Q198" s="62">
        <f>'County Data'!AR198/'County Data'!L198</f>
        <v>0</v>
      </c>
      <c r="R198" s="59">
        <f>'County Data'!L198/'County Data'!AS198</f>
        <v>2.0603790215954163</v>
      </c>
      <c r="S198" s="82">
        <f>'County Data'!N198/'County Data'!M198-1</f>
        <v>0.2607058823529411</v>
      </c>
      <c r="T198" s="82">
        <f>'County Data'!AL198/'County Data'!AK198-1</f>
        <v>0.5061224489795919</v>
      </c>
      <c r="U198" s="82">
        <f>'County Data'!AB198/'County Data'!AA198-1</f>
        <v>1.1379310344827585</v>
      </c>
      <c r="V198" s="82">
        <f>'County Data'!Z198/'County Data'!Y198-1</f>
        <v>-1</v>
      </c>
      <c r="W198" s="82">
        <f>'County Data'!AH198/'County Data'!AG198-1</f>
        <v>-0.04761904761904767</v>
      </c>
      <c r="X198" s="82">
        <f>'County Data'!AD198/'County Data'!AC198-1</f>
        <v>0.034482758620689724</v>
      </c>
    </row>
    <row r="199" spans="1:24" ht="12.75">
      <c r="A199" s="29">
        <v>38071</v>
      </c>
      <c r="B199" s="31" t="s">
        <v>172</v>
      </c>
      <c r="C199" s="31" t="s">
        <v>291</v>
      </c>
      <c r="D199" s="32">
        <v>0</v>
      </c>
      <c r="E199" s="28">
        <f>'County Data'!G199</f>
        <v>0</v>
      </c>
      <c r="F199" s="58">
        <f>'County Data'!L199/'County Data'!K199-1</f>
        <v>-0.04849775254317479</v>
      </c>
      <c r="G199" s="47">
        <f t="shared" si="12"/>
        <v>210</v>
      </c>
      <c r="H199" s="58">
        <f>('County Data'!P199-'County Data'!O199)/100</f>
        <v>-0.0020000000000000018</v>
      </c>
      <c r="I199" s="47">
        <f t="shared" si="13"/>
        <v>191</v>
      </c>
      <c r="J199" s="58">
        <f>'County Data'!R199/'County Data'!Q199-1</f>
        <v>0.4805497607068352</v>
      </c>
      <c r="K199" s="47">
        <f t="shared" si="14"/>
        <v>198</v>
      </c>
      <c r="L199" s="47">
        <f aca="true" t="shared" si="15" ref="L199:L262">K199+I199+G199</f>
        <v>599</v>
      </c>
      <c r="M199" s="59">
        <f>'County Data'!L199/'County Data'!J199</f>
        <v>10.171720492653195</v>
      </c>
      <c r="N199" s="60">
        <f>'County Data'!AN199/'County Data'!N199</f>
        <v>0.19130982367758187</v>
      </c>
      <c r="O199" s="60">
        <f>'County Data'!AB199/'County Data'!N199</f>
        <v>0.033375314861460954</v>
      </c>
      <c r="P199" s="77">
        <f>'County Data'!L199/'County Data'!AO199</f>
        <v>28.86602870813397</v>
      </c>
      <c r="Q199" s="62">
        <f>'County Data'!AR199/'County Data'!L199</f>
        <v>0.5985413558760152</v>
      </c>
      <c r="R199" s="59">
        <f>'County Data'!L199/'County Data'!AS199</f>
        <v>2.1061267236865073</v>
      </c>
      <c r="S199" s="82">
        <f>'County Data'!N199/'County Data'!M199-1</f>
        <v>0.11501193652576891</v>
      </c>
      <c r="T199" s="82">
        <f>'County Data'!AL199/'County Data'!AK199-1</f>
        <v>0.15251222765673633</v>
      </c>
      <c r="U199" s="82">
        <f>'County Data'!AB199/'County Data'!AA199-1</f>
        <v>0.1936936936936937</v>
      </c>
      <c r="V199" s="82">
        <f>'County Data'!Z199/'County Data'!Y199-1</f>
        <v>0.49090909090909096</v>
      </c>
      <c r="W199" s="82">
        <f>'County Data'!AH199/'County Data'!AG199-1</f>
        <v>0.04954128440366978</v>
      </c>
      <c r="X199" s="82">
        <f>'County Data'!AD199/'County Data'!AC199-1</f>
        <v>0.3443708609271523</v>
      </c>
    </row>
    <row r="200" spans="1:24" ht="12.75">
      <c r="A200" s="29">
        <v>38073</v>
      </c>
      <c r="B200" s="31" t="s">
        <v>333</v>
      </c>
      <c r="C200" s="31" t="s">
        <v>291</v>
      </c>
      <c r="D200" s="32">
        <v>0</v>
      </c>
      <c r="E200" s="28">
        <f>'County Data'!G200</f>
        <v>0</v>
      </c>
      <c r="F200" s="58">
        <f>'County Data'!L200/'County Data'!K200-1</f>
        <v>-0.005235602094240788</v>
      </c>
      <c r="G200" s="47">
        <f t="shared" si="12"/>
        <v>179</v>
      </c>
      <c r="H200" s="58">
        <f>('County Data'!P200-'County Data'!O200)/100</f>
        <v>0.005000000000000002</v>
      </c>
      <c r="I200" s="47">
        <f t="shared" si="13"/>
        <v>259</v>
      </c>
      <c r="J200" s="58">
        <f>'County Data'!R200/'County Data'!Q200-1</f>
        <v>0.513229241523486</v>
      </c>
      <c r="K200" s="47">
        <f t="shared" si="14"/>
        <v>170</v>
      </c>
      <c r="L200" s="47">
        <f t="shared" si="15"/>
        <v>608</v>
      </c>
      <c r="M200" s="59">
        <f>'County Data'!L200/'County Data'!J200</f>
        <v>6.8266901563532265</v>
      </c>
      <c r="N200" s="60">
        <f>'County Data'!AN200/'County Data'!N200</f>
        <v>0.18372336709745024</v>
      </c>
      <c r="O200" s="60">
        <f>'County Data'!AB200/'County Data'!N200</f>
        <v>0.08452672022354174</v>
      </c>
      <c r="P200" s="77">
        <f>'County Data'!L200/'County Data'!AO200</f>
        <v>28.73170731707317</v>
      </c>
      <c r="Q200" s="62">
        <f>'County Data'!AR200/'County Data'!L200</f>
        <v>0</v>
      </c>
      <c r="R200" s="59">
        <f>'County Data'!L200/'County Data'!AS200</f>
        <v>2.261904761904762</v>
      </c>
      <c r="S200" s="82">
        <f>'County Data'!N200/'County Data'!M200-1</f>
        <v>0.2121083827265029</v>
      </c>
      <c r="T200" s="82">
        <f>'County Data'!AL200/'County Data'!AK200-1</f>
        <v>0.20827389443651922</v>
      </c>
      <c r="U200" s="82">
        <f>'County Data'!AB200/'County Data'!AA200-1</f>
        <v>0.7664233576642336</v>
      </c>
      <c r="V200" s="82">
        <f>'County Data'!Z200/'County Data'!Y200-1</f>
        <v>0.5225225225225225</v>
      </c>
      <c r="W200" s="82">
        <f>'County Data'!AH200/'County Data'!AG200-1</f>
        <v>0.14084507042253525</v>
      </c>
      <c r="X200" s="82">
        <f>'County Data'!AD200/'County Data'!AC200-1</f>
        <v>-0.18493150684931503</v>
      </c>
    </row>
    <row r="201" spans="1:24" ht="12.75">
      <c r="A201" s="29">
        <v>38075</v>
      </c>
      <c r="B201" s="31" t="s">
        <v>178</v>
      </c>
      <c r="C201" s="31" t="s">
        <v>291</v>
      </c>
      <c r="D201" s="32">
        <v>0</v>
      </c>
      <c r="E201" s="28">
        <f>'County Data'!G201</f>
        <v>0</v>
      </c>
      <c r="F201" s="58">
        <f>'County Data'!L201/'County Data'!K201-1</f>
        <v>-0.17405063291139244</v>
      </c>
      <c r="G201" s="47">
        <f t="shared" si="12"/>
        <v>291</v>
      </c>
      <c r="H201" s="58">
        <f>('County Data'!P201-'County Data'!O201)/100</f>
        <v>-0.0029999999999999983</v>
      </c>
      <c r="I201" s="47">
        <f t="shared" si="13"/>
        <v>184</v>
      </c>
      <c r="J201" s="58">
        <f>'County Data'!R201/'County Data'!Q201-1</f>
        <v>0.6228571428571428</v>
      </c>
      <c r="K201" s="47">
        <f t="shared" si="14"/>
        <v>74</v>
      </c>
      <c r="L201" s="47">
        <f t="shared" si="15"/>
        <v>549</v>
      </c>
      <c r="M201" s="59">
        <f>'County Data'!L201/'County Data'!J201</f>
        <v>2.9836073069800406</v>
      </c>
      <c r="N201" s="60">
        <f>'County Data'!AN201/'County Data'!N201</f>
        <v>0.2096342551293488</v>
      </c>
      <c r="O201" s="60">
        <f>'County Data'!AB201/'County Data'!N201</f>
        <v>0.019625334522747548</v>
      </c>
      <c r="P201" s="77">
        <f>'County Data'!L201/'County Data'!AO201</f>
        <v>25.84158415841584</v>
      </c>
      <c r="Q201" s="62">
        <f>'County Data'!AR201/'County Data'!L201</f>
        <v>0</v>
      </c>
      <c r="R201" s="59">
        <f>'County Data'!L201/'County Data'!AS201</f>
        <v>1.8471337579617835</v>
      </c>
      <c r="S201" s="82">
        <f>'County Data'!N201/'County Data'!M201-1</f>
        <v>0.12212212212212203</v>
      </c>
      <c r="T201" s="82">
        <f>'County Data'!AL201/'County Data'!AK201-1</f>
        <v>0.3074433656957929</v>
      </c>
      <c r="U201" s="82">
        <f>'County Data'!AB201/'County Data'!AA201-1</f>
        <v>0.6923076923076923</v>
      </c>
      <c r="V201" s="82">
        <f>'County Data'!Z201/'County Data'!Y201-1</f>
        <v>-0.04878048780487809</v>
      </c>
      <c r="W201" s="82">
        <f>'County Data'!AH201/'County Data'!AG201-1</f>
        <v>0.046979865771812124</v>
      </c>
      <c r="X201" s="82">
        <f>'County Data'!AD201/'County Data'!AC201-1</f>
        <v>-1</v>
      </c>
    </row>
    <row r="202" spans="1:24" ht="12.75">
      <c r="A202" s="29">
        <v>38077</v>
      </c>
      <c r="B202" s="31" t="s">
        <v>267</v>
      </c>
      <c r="C202" s="31" t="s">
        <v>291</v>
      </c>
      <c r="D202" s="32">
        <v>0</v>
      </c>
      <c r="E202" s="28">
        <f>'County Data'!G202</f>
        <v>0</v>
      </c>
      <c r="F202" s="58">
        <f>'County Data'!L202/'County Data'!K202-1</f>
        <v>-0.008265373594886438</v>
      </c>
      <c r="G202" s="47">
        <f t="shared" si="12"/>
        <v>181</v>
      </c>
      <c r="H202" s="58">
        <f>('County Data'!P202-'County Data'!O202)/100</f>
        <v>-0.019</v>
      </c>
      <c r="I202" s="47">
        <f t="shared" si="13"/>
        <v>77</v>
      </c>
      <c r="J202" s="58">
        <f>'County Data'!R202/'County Data'!Q202-1</f>
        <v>0.5404157043879907</v>
      </c>
      <c r="K202" s="47">
        <f t="shared" si="14"/>
        <v>140</v>
      </c>
      <c r="L202" s="47">
        <f t="shared" si="15"/>
        <v>398</v>
      </c>
      <c r="M202" s="59">
        <f>'County Data'!L202/'County Data'!J202</f>
        <v>12.525488722327772</v>
      </c>
      <c r="N202" s="60">
        <f>'County Data'!AN202/'County Data'!N202</f>
        <v>0.15095969289827255</v>
      </c>
      <c r="O202" s="60">
        <f>'County Data'!AB202/'County Data'!N202</f>
        <v>0.22034548944337812</v>
      </c>
      <c r="P202" s="77">
        <f>'County Data'!L202/'County Data'!AO202</f>
        <v>32.723636363636366</v>
      </c>
      <c r="Q202" s="62">
        <f>'County Data'!AR202/'County Data'!L202</f>
        <v>0.4770530058895433</v>
      </c>
      <c r="R202" s="59">
        <f>'County Data'!L202/'County Data'!AS202</f>
        <v>2.375973597359736</v>
      </c>
      <c r="S202" s="82">
        <f>'County Data'!N202/'County Data'!M202-1</f>
        <v>0.2670233463035019</v>
      </c>
      <c r="T202" s="82">
        <f>'County Data'!AL202/'County Data'!AK202-1</f>
        <v>0.6396237507348619</v>
      </c>
      <c r="U202" s="82">
        <f>'County Data'!AB202/'County Data'!AA202-1</f>
        <v>0.39574468085106385</v>
      </c>
      <c r="V202" s="82">
        <f>'County Data'!Z202/'County Data'!Y202-1</f>
        <v>0.5616740088105727</v>
      </c>
      <c r="W202" s="82">
        <f>'County Data'!AH202/'County Data'!AG202-1</f>
        <v>0.117363344051447</v>
      </c>
      <c r="X202" s="82">
        <f>'County Data'!AD202/'County Data'!AC202-1</f>
        <v>0.6646706586826348</v>
      </c>
    </row>
    <row r="203" spans="1:24" ht="12.75">
      <c r="A203" s="29">
        <v>38079</v>
      </c>
      <c r="B203" s="31" t="s">
        <v>336</v>
      </c>
      <c r="C203" s="31" t="s">
        <v>291</v>
      </c>
      <c r="D203" s="32">
        <v>0</v>
      </c>
      <c r="E203" s="28">
        <f>'County Data'!G203</f>
        <v>0</v>
      </c>
      <c r="F203" s="58">
        <f>'County Data'!L203/'County Data'!K203-1</f>
        <v>0.0706232383338552</v>
      </c>
      <c r="G203" s="47">
        <f t="shared" si="12"/>
        <v>114</v>
      </c>
      <c r="H203" s="58">
        <f>('County Data'!P203-'County Data'!O203)/100</f>
        <v>-0.018000000000000006</v>
      </c>
      <c r="I203" s="47">
        <f t="shared" si="13"/>
        <v>82</v>
      </c>
      <c r="J203" s="58">
        <f>'County Data'!R203/'County Data'!Q203-1</f>
        <v>0.67524115755627</v>
      </c>
      <c r="K203" s="47">
        <f t="shared" si="14"/>
        <v>37</v>
      </c>
      <c r="L203" s="47">
        <f t="shared" si="15"/>
        <v>233</v>
      </c>
      <c r="M203" s="59">
        <f>'County Data'!L203/'County Data'!J203</f>
        <v>15.150575043765373</v>
      </c>
      <c r="N203" s="60">
        <f>'County Data'!AN203/'County Data'!N203</f>
        <v>0.2428769979152189</v>
      </c>
      <c r="O203" s="60">
        <f>'County Data'!AB203/'County Data'!N203</f>
        <v>0.06514940931202223</v>
      </c>
      <c r="P203" s="77">
        <f>'County Data'!L203/'County Data'!AO203</f>
        <v>64.19718309859155</v>
      </c>
      <c r="Q203" s="62">
        <f>'County Data'!AR203/'County Data'!L203</f>
        <v>0</v>
      </c>
      <c r="R203" s="59">
        <f>'County Data'!L203/'County Data'!AS203</f>
        <v>2.720111398448379</v>
      </c>
      <c r="S203" s="82">
        <f>'County Data'!N203/'County Data'!M203-1</f>
        <v>0.4495089398136489</v>
      </c>
      <c r="T203" s="82">
        <f>'County Data'!AL203/'County Data'!AK203-1</f>
        <v>1.2876579203109815</v>
      </c>
      <c r="U203" s="82">
        <f>'County Data'!AB203/'County Data'!AA203-1</f>
        <v>-0.2774566473988439</v>
      </c>
      <c r="V203" s="82">
        <f>'County Data'!Z203/'County Data'!Y203-1</f>
        <v>0.9212121212121211</v>
      </c>
      <c r="W203" s="82">
        <f>'County Data'!AH203/'County Data'!AG203-1</f>
        <v>0.1523500810372771</v>
      </c>
      <c r="X203" s="82">
        <f>'County Data'!AD203/'County Data'!AC203-1</f>
        <v>0.03424657534246567</v>
      </c>
    </row>
    <row r="204" spans="1:24" ht="12.75">
      <c r="A204" s="29">
        <v>38081</v>
      </c>
      <c r="B204" s="31" t="s">
        <v>339</v>
      </c>
      <c r="C204" s="31" t="s">
        <v>291</v>
      </c>
      <c r="D204" s="32">
        <v>0</v>
      </c>
      <c r="E204" s="28">
        <f>'County Data'!G204</f>
        <v>0</v>
      </c>
      <c r="F204" s="58">
        <f>'County Data'!L204/'County Data'!K204-1</f>
        <v>-0.040228621675093446</v>
      </c>
      <c r="G204" s="47">
        <f t="shared" si="12"/>
        <v>206</v>
      </c>
      <c r="H204" s="58">
        <f>('County Data'!P204-'County Data'!O204)/100</f>
        <v>0.0019999999999999996</v>
      </c>
      <c r="I204" s="47">
        <f t="shared" si="13"/>
        <v>234</v>
      </c>
      <c r="J204" s="58">
        <f>'County Data'!R204/'County Data'!Q204-1</f>
        <v>0.6536113936927772</v>
      </c>
      <c r="K204" s="47">
        <f t="shared" si="14"/>
        <v>46</v>
      </c>
      <c r="L204" s="47">
        <f t="shared" si="15"/>
        <v>486</v>
      </c>
      <c r="M204" s="59">
        <f>'County Data'!L204/'County Data'!J204</f>
        <v>5.083778717061981</v>
      </c>
      <c r="N204" s="60">
        <f>'County Data'!AN204/'County Data'!N204</f>
        <v>0.10187110187110188</v>
      </c>
      <c r="O204" s="60">
        <f>'County Data'!AB204/'County Data'!N204</f>
        <v>0</v>
      </c>
      <c r="P204" s="77">
        <f>'County Data'!L204/'County Data'!AO204</f>
        <v>33.84496124031008</v>
      </c>
      <c r="Q204" s="62">
        <f>'County Data'!AR204/'County Data'!L204</f>
        <v>0</v>
      </c>
      <c r="R204" s="59">
        <f>'County Data'!L204/'County Data'!AS204</f>
        <v>2.1656746031746033</v>
      </c>
      <c r="S204" s="82">
        <f>'County Data'!N204/'County Data'!M204-1</f>
        <v>0.3287292817679559</v>
      </c>
      <c r="T204" s="82">
        <f>'County Data'!AL204/'County Data'!AK204-1</f>
        <v>0.054878048780487854</v>
      </c>
      <c r="U204" s="82">
        <f>'County Data'!AB204/'County Data'!AA204-1</f>
        <v>-1</v>
      </c>
      <c r="V204" s="82">
        <f>'County Data'!Z204/'County Data'!Y204-1</f>
        <v>0.14130434782608692</v>
      </c>
      <c r="W204" s="82">
        <f>'County Data'!AH204/'County Data'!AG204-1</f>
        <v>0.10996563573883167</v>
      </c>
      <c r="X204" s="82">
        <f>'County Data'!AD204/'County Data'!AC204-1</f>
        <v>0.9175257731958764</v>
      </c>
    </row>
    <row r="205" spans="1:24" ht="12.75">
      <c r="A205" s="29">
        <v>38083</v>
      </c>
      <c r="B205" s="31" t="s">
        <v>276</v>
      </c>
      <c r="C205" s="31" t="s">
        <v>291</v>
      </c>
      <c r="D205" s="32">
        <v>0</v>
      </c>
      <c r="E205" s="28">
        <f>'County Data'!G205</f>
        <v>2</v>
      </c>
      <c r="F205" s="58">
        <f>'County Data'!L205/'County Data'!K205-1</f>
        <v>-0.2039106145251397</v>
      </c>
      <c r="G205" s="47">
        <f t="shared" si="12"/>
        <v>299</v>
      </c>
      <c r="H205" s="58">
        <f>('County Data'!P205-'County Data'!O205)/100</f>
        <v>0.033</v>
      </c>
      <c r="I205" s="47">
        <f t="shared" si="13"/>
        <v>299</v>
      </c>
      <c r="J205" s="58">
        <f>'County Data'!R205/'County Data'!Q205-1</f>
        <v>0.43078592466284293</v>
      </c>
      <c r="K205" s="47">
        <f t="shared" si="14"/>
        <v>227</v>
      </c>
      <c r="L205" s="47">
        <f t="shared" si="15"/>
        <v>825</v>
      </c>
      <c r="M205" s="59">
        <f>'County Data'!L205/'County Data'!J205</f>
        <v>1.7596213212595184</v>
      </c>
      <c r="N205" s="60">
        <f>'County Data'!AN205/'County Data'!N205</f>
        <v>0.2220447284345048</v>
      </c>
      <c r="O205" s="60">
        <f>'County Data'!AB205/'County Data'!N205</f>
        <v>0</v>
      </c>
      <c r="P205" s="77">
        <f>'County Data'!L205/'County Data'!AO205</f>
        <v>35.625</v>
      </c>
      <c r="Q205" s="62">
        <f>'County Data'!AR205/'County Data'!L205</f>
        <v>0</v>
      </c>
      <c r="R205" s="59">
        <f>'County Data'!L205/'County Data'!AS205</f>
        <v>1.8506493506493507</v>
      </c>
      <c r="S205" s="82">
        <f>'County Data'!N205/'County Data'!M205-1</f>
        <v>0.18336483931947067</v>
      </c>
      <c r="T205" s="82">
        <f>'County Data'!AL205/'County Data'!AK205-1</f>
        <v>0.1923076923076923</v>
      </c>
      <c r="U205" s="82">
        <f>'County Data'!AB205/'County Data'!AA205-1</f>
        <v>-1</v>
      </c>
      <c r="V205" s="82">
        <f>'County Data'!Z205/'County Data'!Y205-1</f>
        <v>-1</v>
      </c>
      <c r="W205" s="82">
        <f>'County Data'!AH205/'County Data'!AG205-1</f>
        <v>-0.22093023255813948</v>
      </c>
      <c r="X205" s="82">
        <f>'County Data'!AD205/'County Data'!AC205-1</f>
        <v>-1</v>
      </c>
    </row>
    <row r="206" spans="1:24" ht="12.75">
      <c r="A206" s="29">
        <v>38085</v>
      </c>
      <c r="B206" s="31" t="s">
        <v>340</v>
      </c>
      <c r="C206" s="31" t="s">
        <v>291</v>
      </c>
      <c r="D206" s="32">
        <v>0</v>
      </c>
      <c r="E206" s="28">
        <f>'County Data'!G206</f>
        <v>0</v>
      </c>
      <c r="F206" s="58">
        <f>'County Data'!L206/'County Data'!K206-1</f>
        <v>0.07524594522733308</v>
      </c>
      <c r="G206" s="47">
        <f t="shared" si="12"/>
        <v>108</v>
      </c>
      <c r="H206" s="58">
        <f>('County Data'!P206-'County Data'!O206)/100</f>
        <v>-0.08600000000000002</v>
      </c>
      <c r="I206" s="47">
        <f t="shared" si="13"/>
        <v>2</v>
      </c>
      <c r="J206" s="58">
        <f>'County Data'!R206/'County Data'!Q206-1</f>
        <v>0.6188137514166983</v>
      </c>
      <c r="K206" s="47">
        <f t="shared" si="14"/>
        <v>76</v>
      </c>
      <c r="L206" s="47">
        <f t="shared" si="15"/>
        <v>186</v>
      </c>
      <c r="M206" s="59">
        <f>'County Data'!L206/'County Data'!J206</f>
        <v>3.6958846269843444</v>
      </c>
      <c r="N206" s="60">
        <f>'County Data'!AN206/'County Data'!N206</f>
        <v>0.2486050836949783</v>
      </c>
      <c r="O206" s="60">
        <f>'County Data'!AB206/'County Data'!N206</f>
        <v>0</v>
      </c>
      <c r="P206" s="77">
        <f>'County Data'!L206/'County Data'!AO206</f>
        <v>130.4516129032258</v>
      </c>
      <c r="Q206" s="62">
        <f>'County Data'!AR206/'County Data'!L206</f>
        <v>0</v>
      </c>
      <c r="R206" s="59">
        <f>'County Data'!L206/'County Data'!AS206</f>
        <v>3.325657894736842</v>
      </c>
      <c r="S206" s="82">
        <f>'County Data'!N206/'County Data'!M206-1</f>
        <v>0.6017874875868918</v>
      </c>
      <c r="T206" s="82">
        <v>0</v>
      </c>
      <c r="U206" s="82">
        <v>0</v>
      </c>
      <c r="V206" s="82">
        <f>'County Data'!Z206/'County Data'!Y206-1</f>
        <v>0.4545454545454546</v>
      </c>
      <c r="W206" s="82">
        <f>'County Data'!AH206/'County Data'!AG206-1</f>
        <v>0</v>
      </c>
      <c r="X206" s="82">
        <f>'County Data'!AD206/'County Data'!AC206-1</f>
        <v>-1</v>
      </c>
    </row>
    <row r="207" spans="1:24" ht="12.75">
      <c r="A207" s="29">
        <v>38087</v>
      </c>
      <c r="B207" s="31" t="s">
        <v>343</v>
      </c>
      <c r="C207" s="31" t="s">
        <v>291</v>
      </c>
      <c r="D207" s="32">
        <v>0</v>
      </c>
      <c r="E207" s="28">
        <f>'County Data'!G207</f>
        <v>0</v>
      </c>
      <c r="F207" s="58">
        <f>'County Data'!L207/'County Data'!K207-1</f>
        <v>-0.15435501653803751</v>
      </c>
      <c r="G207" s="47">
        <f t="shared" si="12"/>
        <v>284</v>
      </c>
      <c r="H207" s="58">
        <f>('County Data'!P207-'County Data'!O207)/100</f>
        <v>0.0020000000000000018</v>
      </c>
      <c r="I207" s="47">
        <f t="shared" si="13"/>
        <v>235</v>
      </c>
      <c r="J207" s="58">
        <f>'County Data'!R207/'County Data'!Q207-1</f>
        <v>1.8621533442088092</v>
      </c>
      <c r="K207" s="47">
        <f t="shared" si="14"/>
        <v>1</v>
      </c>
      <c r="L207" s="47">
        <f t="shared" si="15"/>
        <v>520</v>
      </c>
      <c r="M207" s="59">
        <f>'County Data'!L207/'County Data'!J207</f>
        <v>0.6297415350257808</v>
      </c>
      <c r="N207" s="60">
        <f>'County Data'!AN207/'County Data'!N207</f>
        <v>0.3708609271523179</v>
      </c>
      <c r="O207" s="60">
        <f>'County Data'!AB207/'County Data'!N207</f>
        <v>0.06622516556291391</v>
      </c>
      <c r="P207" s="77">
        <f>'County Data'!L207/'County Data'!AO207</f>
        <v>63.916666666666664</v>
      </c>
      <c r="Q207" s="62">
        <f>'County Data'!AR207/'County Data'!L207</f>
        <v>0</v>
      </c>
      <c r="R207" s="59">
        <f>'County Data'!L207/'County Data'!AS207</f>
        <v>1.7006651884700665</v>
      </c>
      <c r="S207" s="82">
        <f>'County Data'!N207/'County Data'!M207-1</f>
        <v>0.06338028169014076</v>
      </c>
      <c r="T207" s="82">
        <f>'County Data'!AL207/'County Data'!AK207-1</f>
        <v>-1</v>
      </c>
      <c r="U207" s="82">
        <v>0</v>
      </c>
      <c r="V207" s="82">
        <v>0</v>
      </c>
      <c r="W207" s="82">
        <f>'County Data'!AH207/'County Data'!AG207-1</f>
        <v>-1</v>
      </c>
      <c r="X207" s="82">
        <v>1</v>
      </c>
    </row>
    <row r="208" spans="1:24" ht="12.75">
      <c r="A208" s="29">
        <v>38089</v>
      </c>
      <c r="B208" s="31" t="s">
        <v>344</v>
      </c>
      <c r="C208" s="31" t="s">
        <v>291</v>
      </c>
      <c r="D208" s="32">
        <v>0</v>
      </c>
      <c r="E208" s="28">
        <f>'County Data'!G208</f>
        <v>0</v>
      </c>
      <c r="F208" s="58">
        <f>'County Data'!L208/'County Data'!K208-1</f>
        <v>-0.008584442887175858</v>
      </c>
      <c r="G208" s="47">
        <f t="shared" si="12"/>
        <v>182</v>
      </c>
      <c r="H208" s="58">
        <f>('County Data'!P208-'County Data'!O208)/100</f>
        <v>-0.006000000000000001</v>
      </c>
      <c r="I208" s="47">
        <f t="shared" si="13"/>
        <v>157</v>
      </c>
      <c r="J208" s="58">
        <f>'County Data'!R208/'County Data'!Q208-1</f>
        <v>0.5903452186857587</v>
      </c>
      <c r="K208" s="47">
        <f t="shared" si="14"/>
        <v>91</v>
      </c>
      <c r="L208" s="47">
        <f t="shared" si="15"/>
        <v>430</v>
      </c>
      <c r="M208" s="59">
        <f>'County Data'!L208/'County Data'!J208</f>
        <v>16.914627311787783</v>
      </c>
      <c r="N208" s="60">
        <f>'County Data'!AN208/'County Data'!N208</f>
        <v>0.15060283437918634</v>
      </c>
      <c r="O208" s="60">
        <f>'County Data'!AB208/'County Data'!N208</f>
        <v>0.07121201438341676</v>
      </c>
      <c r="P208" s="77">
        <f>'County Data'!L208/'County Data'!AO208</f>
        <v>26.536928487690503</v>
      </c>
      <c r="Q208" s="62">
        <f>'County Data'!AR208/'County Data'!L208</f>
        <v>0.7072804382399718</v>
      </c>
      <c r="R208" s="59">
        <f>'County Data'!L208/'County Data'!AS208</f>
        <v>2.3283275046286773</v>
      </c>
      <c r="S208" s="82">
        <f>'County Data'!N208/'County Data'!M208-1</f>
        <v>0.19496166484118294</v>
      </c>
      <c r="T208" s="82">
        <f>'County Data'!AL208/'County Data'!AK208-1</f>
        <v>0.2013908205841446</v>
      </c>
      <c r="U208" s="82">
        <f>'County Data'!AB208/'County Data'!AA208-1</f>
        <v>0.4744525547445255</v>
      </c>
      <c r="V208" s="82">
        <f>'County Data'!Z208/'County Data'!Y208-1</f>
        <v>0.7929606625258798</v>
      </c>
      <c r="W208" s="82">
        <f>'County Data'!AH208/'County Data'!AG208-1</f>
        <v>0.1704000000000001</v>
      </c>
      <c r="X208" s="82">
        <f>'County Data'!AD208/'County Data'!AC208-1</f>
        <v>0.41741741741741745</v>
      </c>
    </row>
    <row r="209" spans="1:24" ht="12.75">
      <c r="A209" s="29">
        <v>38091</v>
      </c>
      <c r="B209" s="31" t="s">
        <v>195</v>
      </c>
      <c r="C209" s="31" t="s">
        <v>291</v>
      </c>
      <c r="D209" s="32">
        <v>0</v>
      </c>
      <c r="E209" s="28">
        <f>'County Data'!G209</f>
        <v>2</v>
      </c>
      <c r="F209" s="58">
        <f>'County Data'!L209/'County Data'!K209-1</f>
        <v>-0.06694214876033056</v>
      </c>
      <c r="G209" s="47">
        <f t="shared" si="12"/>
        <v>236</v>
      </c>
      <c r="H209" s="58">
        <f>('County Data'!P209-'County Data'!O209)/100</f>
        <v>-0.0020000000000000018</v>
      </c>
      <c r="I209" s="47">
        <f t="shared" si="13"/>
        <v>191</v>
      </c>
      <c r="J209" s="58">
        <f>'County Data'!R209/'County Data'!Q209-1</f>
        <v>0.2530394273378025</v>
      </c>
      <c r="K209" s="47">
        <f t="shared" si="14"/>
        <v>287</v>
      </c>
      <c r="L209" s="47">
        <f t="shared" si="15"/>
        <v>714</v>
      </c>
      <c r="M209" s="59">
        <f>'County Data'!L209/'County Data'!J209</f>
        <v>3.1695231678387445</v>
      </c>
      <c r="N209" s="60">
        <f>'County Data'!AN209/'County Data'!N209</f>
        <v>0.21910828025477708</v>
      </c>
      <c r="O209" s="60">
        <f>'County Data'!AB209/'County Data'!N209</f>
        <v>0.10191082802547771</v>
      </c>
      <c r="P209" s="77">
        <f>'County Data'!L209/'County Data'!AO209</f>
        <v>29.324675324675326</v>
      </c>
      <c r="Q209" s="62">
        <f>'County Data'!AR209/'County Data'!L209</f>
        <v>0</v>
      </c>
      <c r="R209" s="59">
        <f>'County Data'!L209/'County Data'!AS209</f>
        <v>1.834281072298944</v>
      </c>
      <c r="S209" s="82">
        <f>'County Data'!N209/'County Data'!M209-1</f>
        <v>0.1858006042296072</v>
      </c>
      <c r="T209" s="82">
        <f>'County Data'!AL209/'County Data'!AK209-1</f>
        <v>0.008474576271186418</v>
      </c>
      <c r="U209" s="82">
        <f>'County Data'!AB209/'County Data'!AA209-1</f>
        <v>0.8604651162790697</v>
      </c>
      <c r="V209" s="82">
        <f>'County Data'!Z209/'County Data'!Y209-1</f>
        <v>-1</v>
      </c>
      <c r="W209" s="82">
        <f>'County Data'!AH209/'County Data'!AG209-1</f>
        <v>0.4099999999999999</v>
      </c>
      <c r="X209" s="82">
        <f>'County Data'!AD209/'County Data'!AC209-1</f>
        <v>-0.019230769230769273</v>
      </c>
    </row>
    <row r="210" spans="1:24" ht="12.75">
      <c r="A210" s="29">
        <v>38093</v>
      </c>
      <c r="B210" s="31" t="s">
        <v>345</v>
      </c>
      <c r="C210" s="31" t="s">
        <v>291</v>
      </c>
      <c r="D210" s="32">
        <v>0</v>
      </c>
      <c r="E210" s="28">
        <f>'County Data'!G210</f>
        <v>0</v>
      </c>
      <c r="F210" s="58">
        <f>'County Data'!L210/'County Data'!K210-1</f>
        <v>-0.014972348365630994</v>
      </c>
      <c r="G210" s="47">
        <f t="shared" si="12"/>
        <v>188</v>
      </c>
      <c r="H210" s="58">
        <f>('County Data'!P210-'County Data'!O210)/100</f>
        <v>-0.011999999999999997</v>
      </c>
      <c r="I210" s="47">
        <f t="shared" si="13"/>
        <v>124</v>
      </c>
      <c r="J210" s="58">
        <f>'County Data'!R210/'County Data'!Q210-1</f>
        <v>0.42367230292926883</v>
      </c>
      <c r="K210" s="47">
        <f t="shared" si="14"/>
        <v>233</v>
      </c>
      <c r="L210" s="47">
        <f t="shared" si="15"/>
        <v>545</v>
      </c>
      <c r="M210" s="59">
        <f>'County Data'!L210/'County Data'!J210</f>
        <v>9.861849479403464</v>
      </c>
      <c r="N210" s="60">
        <f>'County Data'!AN210/'County Data'!N210</f>
        <v>0.1538169964369646</v>
      </c>
      <c r="O210" s="60">
        <f>'County Data'!AB210/'County Data'!N210</f>
        <v>0.10719429914335532</v>
      </c>
      <c r="P210" s="77">
        <f>'County Data'!L210/'County Data'!AO210</f>
        <v>33.396341463414636</v>
      </c>
      <c r="Q210" s="62">
        <f>'County Data'!AR210/'County Data'!L210</f>
        <v>0.7087365345992331</v>
      </c>
      <c r="R210" s="59">
        <f>'County Data'!L210/'County Data'!AS210</f>
        <v>2.231638993582561</v>
      </c>
      <c r="S210" s="82">
        <f>'County Data'!N210/'County Data'!M210-1</f>
        <v>0.19009382894261995</v>
      </c>
      <c r="T210" s="82">
        <f>'County Data'!AL210/'County Data'!AK210-1</f>
        <v>0.2906683480453973</v>
      </c>
      <c r="U210" s="82">
        <f>'County Data'!AB210/'County Data'!AA210-1</f>
        <v>0.2925045703839122</v>
      </c>
      <c r="V210" s="82">
        <f>'County Data'!Z210/'County Data'!Y210-1</f>
        <v>0.3820754716981132</v>
      </c>
      <c r="W210" s="82">
        <f>'County Data'!AH210/'County Data'!AG210-1</f>
        <v>0.21138952164009117</v>
      </c>
      <c r="X210" s="82">
        <f>'County Data'!AD210/'County Data'!AC210-1</f>
        <v>0.31934032983508254</v>
      </c>
    </row>
    <row r="211" spans="1:24" ht="12.75">
      <c r="A211" s="29">
        <v>38095</v>
      </c>
      <c r="B211" s="31" t="s">
        <v>346</v>
      </c>
      <c r="C211" s="31" t="s">
        <v>291</v>
      </c>
      <c r="D211" s="32">
        <v>0</v>
      </c>
      <c r="E211" s="28">
        <f>'County Data'!G211</f>
        <v>0</v>
      </c>
      <c r="F211" s="58">
        <f>'County Data'!L211/'County Data'!K211-1</f>
        <v>-0.20705817480011024</v>
      </c>
      <c r="G211" s="47">
        <f t="shared" si="12"/>
        <v>300</v>
      </c>
      <c r="H211" s="58">
        <f>('County Data'!P211-'County Data'!O211)/100</f>
        <v>0.0010000000000000009</v>
      </c>
      <c r="I211" s="47">
        <f t="shared" si="13"/>
        <v>229</v>
      </c>
      <c r="J211" s="58">
        <f>'County Data'!R211/'County Data'!Q211-1</f>
        <v>0.8004781569224082</v>
      </c>
      <c r="K211" s="47">
        <f t="shared" si="14"/>
        <v>14</v>
      </c>
      <c r="L211" s="47">
        <f t="shared" si="15"/>
        <v>543</v>
      </c>
      <c r="M211" s="59">
        <f>'County Data'!L211/'County Data'!J211</f>
        <v>2.8048685339783104</v>
      </c>
      <c r="N211" s="60">
        <f>'County Data'!AN211/'County Data'!N211</f>
        <v>0.1318032786885246</v>
      </c>
      <c r="O211" s="60">
        <f>'County Data'!AB211/'County Data'!N211</f>
        <v>0.13311475409836065</v>
      </c>
      <c r="P211" s="77">
        <f>'County Data'!L211/'County Data'!AO211</f>
        <v>30.595744680851062</v>
      </c>
      <c r="Q211" s="62">
        <f>'County Data'!AR211/'County Data'!L211</f>
        <v>0</v>
      </c>
      <c r="R211" s="59">
        <f>'County Data'!L211/'County Data'!AS211</f>
        <v>1.8459563543003852</v>
      </c>
      <c r="S211" s="82">
        <f>'County Data'!N211/'County Data'!M211-1</f>
        <v>0.07017543859649122</v>
      </c>
      <c r="T211" s="82">
        <f>'County Data'!AL211/'County Data'!AK211-1</f>
        <v>-1</v>
      </c>
      <c r="U211" s="82">
        <f>'County Data'!AB211/'County Data'!AA211-1</f>
        <v>0.23030303030303023</v>
      </c>
      <c r="V211" s="82">
        <f>'County Data'!Z211/'County Data'!Y211-1</f>
        <v>0.12962962962962954</v>
      </c>
      <c r="W211" s="82">
        <f>'County Data'!AH211/'County Data'!AG211-1</f>
        <v>-0.013274336283185861</v>
      </c>
      <c r="X211" s="82">
        <f>'County Data'!AD211/'County Data'!AC211-1</f>
        <v>0.1785714285714286</v>
      </c>
    </row>
    <row r="212" spans="1:24" ht="12.75">
      <c r="A212" s="29">
        <v>38097</v>
      </c>
      <c r="B212" s="31" t="s">
        <v>347</v>
      </c>
      <c r="C212" s="31" t="s">
        <v>291</v>
      </c>
      <c r="D212" s="32">
        <v>0</v>
      </c>
      <c r="E212" s="28">
        <f>'County Data'!G212</f>
        <v>0</v>
      </c>
      <c r="F212" s="58">
        <f>'County Data'!L212/'County Data'!K212-1</f>
        <v>-0.031421389396709354</v>
      </c>
      <c r="G212" s="47">
        <f t="shared" si="12"/>
        <v>199</v>
      </c>
      <c r="H212" s="58">
        <f>('County Data'!P212-'County Data'!O212)/100</f>
        <v>-0.009</v>
      </c>
      <c r="I212" s="47">
        <f t="shared" si="13"/>
        <v>138</v>
      </c>
      <c r="J212" s="58">
        <f>'County Data'!R212/'County Data'!Q212-1</f>
        <v>0.4166148875357276</v>
      </c>
      <c r="K212" s="47">
        <f t="shared" si="14"/>
        <v>240</v>
      </c>
      <c r="L212" s="47">
        <f t="shared" si="15"/>
        <v>577</v>
      </c>
      <c r="M212" s="59">
        <f>'County Data'!L212/'County Data'!J212</f>
        <v>9.834791284776202</v>
      </c>
      <c r="N212" s="60">
        <f>'County Data'!AN212/'County Data'!N212</f>
        <v>0.18642857142857142</v>
      </c>
      <c r="O212" s="60">
        <f>'County Data'!AB212/'County Data'!N212</f>
        <v>0</v>
      </c>
      <c r="P212" s="77">
        <f>'County Data'!L212/'County Data'!AO212</f>
        <v>27.612377850162865</v>
      </c>
      <c r="Q212" s="62">
        <f>'County Data'!AR212/'County Data'!L212</f>
        <v>0</v>
      </c>
      <c r="R212" s="59">
        <f>'County Data'!L212/'County Data'!AS212</f>
        <v>2.2861380798274</v>
      </c>
      <c r="S212" s="82">
        <f>'County Data'!N212/'County Data'!M212-1</f>
        <v>0.09832635983263605</v>
      </c>
      <c r="T212" s="82">
        <f>'County Data'!AL212/'County Data'!AK212-1</f>
        <v>0.061361457334611735</v>
      </c>
      <c r="U212" s="82">
        <f>'County Data'!AB212/'County Data'!AA212-1</f>
        <v>-1</v>
      </c>
      <c r="V212" s="82">
        <f>'County Data'!Z212/'County Data'!Y212-1</f>
        <v>0.9426751592356688</v>
      </c>
      <c r="W212" s="82">
        <f>'County Data'!AH212/'County Data'!AG212-1</f>
        <v>0.06481481481481488</v>
      </c>
      <c r="X212" s="82">
        <f>'County Data'!AD212/'County Data'!AC212-1</f>
        <v>-0.09547738693467334</v>
      </c>
    </row>
    <row r="213" spans="1:24" ht="12.75">
      <c r="A213" s="29">
        <v>38099</v>
      </c>
      <c r="B213" s="31" t="s">
        <v>348</v>
      </c>
      <c r="C213" s="31" t="s">
        <v>291</v>
      </c>
      <c r="D213" s="32">
        <v>0</v>
      </c>
      <c r="E213" s="28">
        <f>'County Data'!G213</f>
        <v>0</v>
      </c>
      <c r="F213" s="58">
        <f>'County Data'!L213/'County Data'!K213-1</f>
        <v>-0.1048410404624277</v>
      </c>
      <c r="G213" s="47">
        <f t="shared" si="12"/>
        <v>264</v>
      </c>
      <c r="H213" s="58">
        <f>('County Data'!P213-'County Data'!O213)/100</f>
        <v>-0.0029999999999999983</v>
      </c>
      <c r="I213" s="47">
        <f t="shared" si="13"/>
        <v>184</v>
      </c>
      <c r="J213" s="58">
        <f>'County Data'!R213/'County Data'!Q213-1</f>
        <v>0.558530836715988</v>
      </c>
      <c r="K213" s="47">
        <f t="shared" si="14"/>
        <v>122</v>
      </c>
      <c r="L213" s="47">
        <f t="shared" si="15"/>
        <v>570</v>
      </c>
      <c r="M213" s="59">
        <f>'County Data'!L213/'County Data'!J213</f>
        <v>9.663731172143743</v>
      </c>
      <c r="N213" s="60">
        <f>'County Data'!AN213/'County Data'!N213</f>
        <v>0.23172745009755366</v>
      </c>
      <c r="O213" s="60">
        <f>'County Data'!AB213/'County Data'!N213</f>
        <v>0.07819300615338436</v>
      </c>
      <c r="P213" s="77">
        <f>'County Data'!L213/'County Data'!AO213</f>
        <v>28.220956719817767</v>
      </c>
      <c r="Q213" s="62">
        <f>'County Data'!AR213/'County Data'!L213</f>
        <v>0</v>
      </c>
      <c r="R213" s="59">
        <f>'County Data'!L213/'County Data'!AS213</f>
        <v>2.151988883098836</v>
      </c>
      <c r="S213" s="82">
        <f>'County Data'!N213/'County Data'!M213-1</f>
        <v>-0.033086634740966514</v>
      </c>
      <c r="T213" s="82">
        <f>'County Data'!AL213/'County Data'!AK213-1</f>
        <v>0.12142403051493966</v>
      </c>
      <c r="U213" s="82">
        <f>'County Data'!AB213/'County Data'!AA213-1</f>
        <v>1.8469945355191255</v>
      </c>
      <c r="V213" s="82">
        <f>'County Data'!Z213/'County Data'!Y213-1</f>
        <v>-1</v>
      </c>
      <c r="W213" s="82">
        <f>'County Data'!AH213/'County Data'!AG213-1</f>
        <v>-0.09903593339176164</v>
      </c>
      <c r="X213" s="82">
        <f>'County Data'!AD213/'County Data'!AC213-1</f>
        <v>0.5387453874538746</v>
      </c>
    </row>
    <row r="214" spans="1:24" ht="12.75">
      <c r="A214" s="29">
        <v>38101</v>
      </c>
      <c r="B214" s="31" t="s">
        <v>349</v>
      </c>
      <c r="C214" s="31" t="s">
        <v>291</v>
      </c>
      <c r="D214" s="32">
        <v>0</v>
      </c>
      <c r="E214" s="28">
        <f>'County Data'!G214</f>
        <v>0</v>
      </c>
      <c r="F214" s="58">
        <f>'County Data'!L214/'County Data'!K214-1</f>
        <v>0.015089518482070297</v>
      </c>
      <c r="G214" s="47">
        <f t="shared" si="12"/>
        <v>162</v>
      </c>
      <c r="H214" s="58">
        <f>('County Data'!P214-'County Data'!O214)/100</f>
        <v>-0.014000000000000004</v>
      </c>
      <c r="I214" s="47">
        <f t="shared" si="13"/>
        <v>103</v>
      </c>
      <c r="J214" s="58">
        <f>'County Data'!R214/'County Data'!Q214-1</f>
        <v>0.5521781337216358</v>
      </c>
      <c r="K214" s="47">
        <f t="shared" si="14"/>
        <v>127</v>
      </c>
      <c r="L214" s="47">
        <f t="shared" si="15"/>
        <v>392</v>
      </c>
      <c r="M214" s="59">
        <f>'County Data'!L214/'County Data'!J214</f>
        <v>29.20779536907784</v>
      </c>
      <c r="N214" s="60">
        <f>'County Data'!AN214/'County Data'!N214</f>
        <v>0.25655275810370676</v>
      </c>
      <c r="O214" s="60">
        <f>'County Data'!AB214/'County Data'!N214</f>
        <v>0.022798945354908753</v>
      </c>
      <c r="P214" s="77">
        <f>'County Data'!L214/'County Data'!AO214</f>
        <v>36.15928659286593</v>
      </c>
      <c r="Q214" s="62">
        <f>'County Data'!AR214/'County Data'!L214</f>
        <v>0.7511863253678034</v>
      </c>
      <c r="R214" s="59">
        <f>'County Data'!L214/'County Data'!AS214</f>
        <v>2.3427102840977008</v>
      </c>
      <c r="S214" s="82">
        <f>'County Data'!N214/'County Data'!M214-1</f>
        <v>0.19092476296022665</v>
      </c>
      <c r="T214" s="82">
        <f>'County Data'!AL214/'County Data'!AK214-1</f>
        <v>0.39895263032611283</v>
      </c>
      <c r="U214" s="82">
        <f>'County Data'!AB214/'County Data'!AA214-1</f>
        <v>0.11083123425692687</v>
      </c>
      <c r="V214" s="82">
        <f>'County Data'!Z214/'County Data'!Y214-1</f>
        <v>0.717607973421927</v>
      </c>
      <c r="W214" s="82">
        <f>'County Data'!AH214/'County Data'!AG214-1</f>
        <v>0.19082770535574056</v>
      </c>
      <c r="X214" s="82">
        <f>'County Data'!AD214/'County Data'!AC214-1</f>
        <v>-0.01673640167364021</v>
      </c>
    </row>
    <row r="215" spans="1:24" ht="12.75">
      <c r="A215" s="29">
        <v>38103</v>
      </c>
      <c r="B215" s="31" t="s">
        <v>351</v>
      </c>
      <c r="C215" s="31" t="s">
        <v>291</v>
      </c>
      <c r="D215" s="32">
        <v>0</v>
      </c>
      <c r="E215" s="28">
        <f>'County Data'!G215</f>
        <v>2</v>
      </c>
      <c r="F215" s="58">
        <f>'County Data'!L215/'County Data'!K215-1</f>
        <v>-0.12994542974079126</v>
      </c>
      <c r="G215" s="47">
        <f t="shared" si="12"/>
        <v>278</v>
      </c>
      <c r="H215" s="58">
        <f>('County Data'!P215-'County Data'!O215)/100</f>
        <v>-0.02</v>
      </c>
      <c r="I215" s="47">
        <f t="shared" si="13"/>
        <v>71</v>
      </c>
      <c r="J215" s="58">
        <f>'County Data'!R215/'County Data'!Q215-1</f>
        <v>0.2625831769322642</v>
      </c>
      <c r="K215" s="47">
        <f t="shared" si="14"/>
        <v>286</v>
      </c>
      <c r="L215" s="47">
        <f t="shared" si="15"/>
        <v>635</v>
      </c>
      <c r="M215" s="59">
        <f>'County Data'!L215/'County Data'!J215</f>
        <v>4.013056986667715</v>
      </c>
      <c r="N215" s="60">
        <f>'County Data'!AN215/'County Data'!N215</f>
        <v>0.1421012849584278</v>
      </c>
      <c r="O215" s="60">
        <f>'County Data'!AB215/'County Data'!N215</f>
        <v>0.016250944822373395</v>
      </c>
      <c r="P215" s="77">
        <f>'County Data'!L215/'County Data'!AO215</f>
        <v>25.133004926108374</v>
      </c>
      <c r="Q215" s="62">
        <f>'County Data'!AR215/'County Data'!L215</f>
        <v>0</v>
      </c>
      <c r="R215" s="59">
        <f>'County Data'!L215/'County Data'!AS215</f>
        <v>1.9303821415058646</v>
      </c>
      <c r="S215" s="82">
        <f>'County Data'!N215/'County Data'!M215-1</f>
        <v>0.19296663660955815</v>
      </c>
      <c r="T215" s="82">
        <f>'County Data'!AL215/'County Data'!AK215-1</f>
        <v>0.2547033285094067</v>
      </c>
      <c r="U215" s="82">
        <f>'County Data'!AB215/'County Data'!AA215-1</f>
        <v>0.48275862068965525</v>
      </c>
      <c r="V215" s="82">
        <f>'County Data'!Z215/'County Data'!Y215-1</f>
        <v>0.5670103092783505</v>
      </c>
      <c r="W215" s="82">
        <f>'County Data'!AH215/'County Data'!AG215-1</f>
        <v>0.04621848739495804</v>
      </c>
      <c r="X215" s="82">
        <f>'County Data'!AD215/'County Data'!AC215-1</f>
        <v>-1</v>
      </c>
    </row>
    <row r="216" spans="1:24" ht="12.75">
      <c r="A216" s="29">
        <v>38105</v>
      </c>
      <c r="B216" s="31" t="s">
        <v>352</v>
      </c>
      <c r="C216" s="31" t="s">
        <v>291</v>
      </c>
      <c r="D216" s="32">
        <v>0</v>
      </c>
      <c r="E216" s="28">
        <f>'County Data'!G216</f>
        <v>0</v>
      </c>
      <c r="F216" s="58">
        <f>'County Data'!L216/'County Data'!K216-1</f>
        <v>-0.06474513701547635</v>
      </c>
      <c r="G216" s="47">
        <f t="shared" si="12"/>
        <v>231</v>
      </c>
      <c r="H216" s="58">
        <f>('County Data'!P216-'County Data'!O216)/100</f>
        <v>0.0020000000000000018</v>
      </c>
      <c r="I216" s="47">
        <f t="shared" si="13"/>
        <v>235</v>
      </c>
      <c r="J216" s="58">
        <f>'County Data'!R216/'County Data'!Q216-1</f>
        <v>0.5291828793774318</v>
      </c>
      <c r="K216" s="47">
        <f t="shared" si="14"/>
        <v>154</v>
      </c>
      <c r="L216" s="47">
        <f t="shared" si="15"/>
        <v>620</v>
      </c>
      <c r="M216" s="59">
        <f>'County Data'!L216/'County Data'!J216</f>
        <v>9.543841008427712</v>
      </c>
      <c r="N216" s="60">
        <f>'County Data'!AN216/'County Data'!N216</f>
        <v>0.14838653561798731</v>
      </c>
      <c r="O216" s="60">
        <f>'County Data'!AB216/'County Data'!N216</f>
        <v>0.025658867530660174</v>
      </c>
      <c r="P216" s="77">
        <f>'County Data'!L216/'County Data'!AO216</f>
        <v>24.732165206508135</v>
      </c>
      <c r="Q216" s="62">
        <f>'County Data'!AR216/'County Data'!L216</f>
        <v>0.6331663377359446</v>
      </c>
      <c r="R216" s="59">
        <f>'County Data'!L216/'County Data'!AS216</f>
        <v>2.041425619834711</v>
      </c>
      <c r="S216" s="82">
        <f>'County Data'!N216/'County Data'!M216-1</f>
        <v>0.03969976487610771</v>
      </c>
      <c r="T216" s="82">
        <f>'County Data'!AL216/'County Data'!AK216-1</f>
        <v>0.25122349102773245</v>
      </c>
      <c r="U216" s="82">
        <f>'County Data'!AB216/'County Data'!AA216-1</f>
        <v>0.5051020408163265</v>
      </c>
      <c r="V216" s="82">
        <f>'County Data'!Z216/'County Data'!Y216-1</f>
        <v>0.4854881266490765</v>
      </c>
      <c r="W216" s="82">
        <f>'County Data'!AH216/'County Data'!AG216-1</f>
        <v>0.14553314121037464</v>
      </c>
      <c r="X216" s="82">
        <f>'County Data'!AD216/'County Data'!AC216-1</f>
        <v>-0.1067415730337079</v>
      </c>
    </row>
    <row r="217" spans="1:24" ht="12.75">
      <c r="A217" s="29">
        <v>46003</v>
      </c>
      <c r="B217" s="31" t="s">
        <v>353</v>
      </c>
      <c r="C217" s="31" t="s">
        <v>354</v>
      </c>
      <c r="D217" s="32">
        <v>0</v>
      </c>
      <c r="E217" s="28">
        <f>'County Data'!G217</f>
        <v>0</v>
      </c>
      <c r="F217" s="58">
        <f>'County Data'!L217/'County Data'!K217-1</f>
        <v>-0.024561403508771895</v>
      </c>
      <c r="G217" s="47">
        <f t="shared" si="12"/>
        <v>195</v>
      </c>
      <c r="H217" s="58">
        <f>('County Data'!P217-'County Data'!O217)/100</f>
        <v>0.0009999999999999987</v>
      </c>
      <c r="I217" s="47">
        <f t="shared" si="13"/>
        <v>227</v>
      </c>
      <c r="J217" s="58">
        <f>'County Data'!R217/'County Data'!Q217-1</f>
        <v>0.5337273991655076</v>
      </c>
      <c r="K217" s="47">
        <f t="shared" si="14"/>
        <v>145</v>
      </c>
      <c r="L217" s="47">
        <f t="shared" si="15"/>
        <v>567</v>
      </c>
      <c r="M217" s="59">
        <f>'County Data'!L217/'County Data'!J217</f>
        <v>4.317806362339918</v>
      </c>
      <c r="N217" s="60">
        <f>'County Data'!AN217/'County Data'!N217</f>
        <v>0.30310077519379847</v>
      </c>
      <c r="O217" s="60">
        <f>'County Data'!AB217/'County Data'!N217</f>
        <v>0.018604651162790697</v>
      </c>
      <c r="P217" s="77">
        <f>'County Data'!L217/'County Data'!AO217</f>
        <v>31.52577319587629</v>
      </c>
      <c r="Q217" s="62">
        <f>'County Data'!AR217/'County Data'!L217</f>
        <v>0</v>
      </c>
      <c r="R217" s="59">
        <f>'County Data'!L217/'County Data'!AS217</f>
        <v>2.3559322033898304</v>
      </c>
      <c r="S217" s="82">
        <f>'County Data'!N217/'County Data'!M217-1</f>
        <v>0.20223671947809874</v>
      </c>
      <c r="T217" s="82">
        <f>'County Data'!AL217/'County Data'!AK217-1</f>
        <v>0.2562500000000001</v>
      </c>
      <c r="U217" s="82">
        <f>'County Data'!AB217/'County Data'!AA217-1</f>
        <v>-0.2941176470588235</v>
      </c>
      <c r="V217" s="82">
        <f>'County Data'!Z217/'County Data'!Y217-1</f>
        <v>0.5625</v>
      </c>
      <c r="W217" s="82">
        <f>'County Data'!AH217/'County Data'!AG217-1</f>
        <v>0.30000000000000004</v>
      </c>
      <c r="X217" s="82">
        <f>'County Data'!AD217/'County Data'!AC217-1</f>
        <v>-1</v>
      </c>
    </row>
    <row r="218" spans="1:24" ht="12.75">
      <c r="A218" s="29">
        <v>46005</v>
      </c>
      <c r="B218" s="31" t="s">
        <v>355</v>
      </c>
      <c r="C218" s="31" t="s">
        <v>354</v>
      </c>
      <c r="D218" s="32">
        <v>0</v>
      </c>
      <c r="E218" s="28">
        <f>'County Data'!G218</f>
        <v>0</v>
      </c>
      <c r="F218" s="58">
        <f>'County Data'!L218/'County Data'!K218-1</f>
        <v>-0.06738618309319011</v>
      </c>
      <c r="G218" s="47">
        <f t="shared" si="12"/>
        <v>237</v>
      </c>
      <c r="H218" s="58">
        <f>('County Data'!P218-'County Data'!O218)/100</f>
        <v>-0.023000000000000003</v>
      </c>
      <c r="I218" s="47">
        <f t="shared" si="13"/>
        <v>52</v>
      </c>
      <c r="J218" s="58">
        <f>'County Data'!R218/'County Data'!Q218-1</f>
        <v>0.6413957649865791</v>
      </c>
      <c r="K218" s="47">
        <f t="shared" si="14"/>
        <v>58</v>
      </c>
      <c r="L218" s="47">
        <f t="shared" si="15"/>
        <v>347</v>
      </c>
      <c r="M218" s="59">
        <f>'County Data'!L218/'County Data'!J218</f>
        <v>13.516539359387654</v>
      </c>
      <c r="N218" s="60">
        <f>'County Data'!AN218/'County Data'!N218</f>
        <v>0.14639482844356042</v>
      </c>
      <c r="O218" s="60">
        <f>'County Data'!AB218/'County Data'!N218</f>
        <v>0.10472401790154152</v>
      </c>
      <c r="P218" s="77">
        <f>'County Data'!L218/'County Data'!AO218</f>
        <v>28.514237855946398</v>
      </c>
      <c r="Q218" s="62">
        <f>'County Data'!AR218/'County Data'!L218</f>
        <v>0.698643012394995</v>
      </c>
      <c r="R218" s="59">
        <f>'County Data'!L218/'County Data'!AS218</f>
        <v>2.0744577138679015</v>
      </c>
      <c r="S218" s="82">
        <f>'County Data'!N218/'County Data'!M218-1</f>
        <v>0.04110581901014698</v>
      </c>
      <c r="T218" s="82">
        <f>'County Data'!AL218/'County Data'!AK218-1</f>
        <v>0.2157360406091371</v>
      </c>
      <c r="U218" s="82">
        <f>'County Data'!AB218/'County Data'!AA218-1</f>
        <v>-0.20227272727272727</v>
      </c>
      <c r="V218" s="82">
        <f>'County Data'!Z218/'County Data'!Y218-1</f>
        <v>0.4393530997304582</v>
      </c>
      <c r="W218" s="82">
        <f>'County Data'!AH218/'County Data'!AG218-1</f>
        <v>-0.07176781002638521</v>
      </c>
      <c r="X218" s="82">
        <f>'County Data'!AD218/'County Data'!AC218-1</f>
        <v>0.18299445471349363</v>
      </c>
    </row>
    <row r="219" spans="1:24" ht="12.75">
      <c r="A219" s="29">
        <v>46007</v>
      </c>
      <c r="B219" s="31" t="s">
        <v>356</v>
      </c>
      <c r="C219" s="31" t="s">
        <v>354</v>
      </c>
      <c r="D219" s="32">
        <v>0</v>
      </c>
      <c r="E219" s="28">
        <f>'County Data'!G219</f>
        <v>0</v>
      </c>
      <c r="F219" s="58">
        <f>'County Data'!L219/'County Data'!K219-1</f>
        <v>0.11478477854023716</v>
      </c>
      <c r="G219" s="47">
        <f t="shared" si="12"/>
        <v>71</v>
      </c>
      <c r="H219" s="58">
        <f>('County Data'!P219-'County Data'!O219)/100</f>
        <v>-0.011999999999999993</v>
      </c>
      <c r="I219" s="47">
        <f t="shared" si="13"/>
        <v>126</v>
      </c>
      <c r="J219" s="58">
        <f>'County Data'!R219/'County Data'!Q219-1</f>
        <v>0.3287724784988273</v>
      </c>
      <c r="K219" s="47">
        <f t="shared" si="14"/>
        <v>273</v>
      </c>
      <c r="L219" s="47">
        <f t="shared" si="15"/>
        <v>470</v>
      </c>
      <c r="M219" s="59">
        <f>'County Data'!L219/'County Data'!J219</f>
        <v>3.015016028344862</v>
      </c>
      <c r="N219" s="60">
        <f>'County Data'!AN219/'County Data'!N219</f>
        <v>0.346218487394958</v>
      </c>
      <c r="O219" s="60">
        <f>'County Data'!AB219/'County Data'!N219</f>
        <v>0</v>
      </c>
      <c r="P219" s="77">
        <f>'County Data'!L219/'County Data'!AO219</f>
        <v>54.15151515151515</v>
      </c>
      <c r="Q219" s="62">
        <f>'County Data'!AR219/'County Data'!L219</f>
        <v>0</v>
      </c>
      <c r="R219" s="59">
        <f>'County Data'!L219/'County Data'!AS219</f>
        <v>2.7965571205007826</v>
      </c>
      <c r="S219" s="82">
        <f>'County Data'!N219/'County Data'!M219-1</f>
        <v>0.1959798994974875</v>
      </c>
      <c r="T219" s="82">
        <f>'County Data'!AL219/'County Data'!AK219-1</f>
        <v>0.18452380952380953</v>
      </c>
      <c r="U219" s="82">
        <f>'County Data'!AB219/'County Data'!AA219-1</f>
        <v>-1</v>
      </c>
      <c r="V219" s="82">
        <f>'County Data'!Z219/'County Data'!Y219-1</f>
        <v>1.2608695652173911</v>
      </c>
      <c r="W219" s="82">
        <f>'County Data'!AH219/'County Data'!AG219-1</f>
        <v>0.0805084745762712</v>
      </c>
      <c r="X219" s="82">
        <f>'County Data'!AD219/'County Data'!AC219-1</f>
        <v>0.08000000000000007</v>
      </c>
    </row>
    <row r="220" spans="1:24" ht="12.75">
      <c r="A220" s="29">
        <v>46009</v>
      </c>
      <c r="B220" s="31" t="s">
        <v>357</v>
      </c>
      <c r="C220" s="31" t="s">
        <v>354</v>
      </c>
      <c r="D220" s="32">
        <v>0</v>
      </c>
      <c r="E220" s="28">
        <f>'County Data'!G220</f>
        <v>0</v>
      </c>
      <c r="F220" s="58">
        <f>'County Data'!L220/'County Data'!K220-1</f>
        <v>0.024121878967414245</v>
      </c>
      <c r="G220" s="47">
        <f t="shared" si="12"/>
        <v>148</v>
      </c>
      <c r="H220" s="58">
        <f>('County Data'!P220-'County Data'!O220)/100</f>
        <v>0.006000000000000001</v>
      </c>
      <c r="I220" s="47">
        <f t="shared" si="13"/>
        <v>263</v>
      </c>
      <c r="J220" s="58">
        <f>'County Data'!R220/'County Data'!Q220-1</f>
        <v>0.5495243012021536</v>
      </c>
      <c r="K220" s="47">
        <f t="shared" si="14"/>
        <v>130</v>
      </c>
      <c r="L220" s="47">
        <f t="shared" si="15"/>
        <v>541</v>
      </c>
      <c r="M220" s="59">
        <f>'County Data'!L220/'County Data'!J220</f>
        <v>12.884905492945247</v>
      </c>
      <c r="N220" s="60">
        <f>'County Data'!AN220/'County Data'!N220</f>
        <v>0.21398235870630514</v>
      </c>
      <c r="O220" s="60">
        <f>'County Data'!AB220/'County Data'!N220</f>
        <v>0.12218229336818033</v>
      </c>
      <c r="P220" s="77">
        <f>'County Data'!L220/'County Data'!AO220</f>
        <v>34.08450704225352</v>
      </c>
      <c r="Q220" s="62">
        <f>'County Data'!AR220/'County Data'!L220</f>
        <v>0</v>
      </c>
      <c r="R220" s="59">
        <f>'County Data'!L220/'County Data'!AS220</f>
        <v>2.4143664782174925</v>
      </c>
      <c r="S220" s="82">
        <f>'County Data'!N220/'County Data'!M220-1</f>
        <v>0.15335342878673708</v>
      </c>
      <c r="T220" s="82">
        <f>'County Data'!AL220/'County Data'!AK220-1</f>
        <v>0.41639344262295075</v>
      </c>
      <c r="U220" s="82">
        <f>'County Data'!AB220/'County Data'!AA220-1</f>
        <v>-0.04102564102564099</v>
      </c>
      <c r="V220" s="82">
        <f>'County Data'!Z220/'County Data'!Y220-1</f>
        <v>0.34375</v>
      </c>
      <c r="W220" s="82">
        <f>'County Data'!AH220/'County Data'!AG220-1</f>
        <v>0.027600849256900206</v>
      </c>
      <c r="X220" s="82">
        <f>'County Data'!AD220/'County Data'!AC220-1</f>
        <v>0.25688073394495414</v>
      </c>
    </row>
    <row r="221" spans="1:24" ht="12.75">
      <c r="A221" s="29">
        <v>46011</v>
      </c>
      <c r="B221" s="31" t="s">
        <v>358</v>
      </c>
      <c r="C221" s="31" t="s">
        <v>354</v>
      </c>
      <c r="D221" s="32">
        <v>0</v>
      </c>
      <c r="E221" s="28">
        <f>'County Data'!G221</f>
        <v>1</v>
      </c>
      <c r="F221" s="58">
        <f>'County Data'!L221/'County Data'!K221-1</f>
        <v>0.11953028920537956</v>
      </c>
      <c r="G221" s="47">
        <f t="shared" si="12"/>
        <v>66</v>
      </c>
      <c r="H221" s="58">
        <f>('County Data'!P221-'County Data'!O221)/100</f>
        <v>-0.040999999999999995</v>
      </c>
      <c r="I221" s="47">
        <f t="shared" si="13"/>
        <v>14</v>
      </c>
      <c r="J221" s="58">
        <f>'County Data'!R221/'County Data'!Q221-1</f>
        <v>0.7238181564635338</v>
      </c>
      <c r="K221" s="47">
        <f t="shared" si="14"/>
        <v>24</v>
      </c>
      <c r="L221" s="47">
        <f t="shared" si="15"/>
        <v>104</v>
      </c>
      <c r="M221" s="59">
        <f>'County Data'!L221/'County Data'!J221</f>
        <v>35.518300357448524</v>
      </c>
      <c r="N221" s="60">
        <f>'County Data'!AN221/'County Data'!N221</f>
        <v>0.2712320101217776</v>
      </c>
      <c r="O221" s="60">
        <f>'County Data'!AB221/'County Data'!N221</f>
        <v>0.22083399230323159</v>
      </c>
      <c r="P221" s="77">
        <f>'County Data'!L221/'County Data'!AO221</f>
        <v>38.23848238482385</v>
      </c>
      <c r="Q221" s="62">
        <f>'County Data'!AR221/'County Data'!L221</f>
        <v>0.6557051736357193</v>
      </c>
      <c r="R221" s="59">
        <f>'County Data'!L221/'County Data'!AS221</f>
        <v>2.4378023496890115</v>
      </c>
      <c r="S221" s="82">
        <f>'County Data'!N221/'County Data'!M221-1</f>
        <v>0.354541559554413</v>
      </c>
      <c r="T221" s="82">
        <f>'County Data'!AL221/'County Data'!AK221-1</f>
        <v>0.44147157190635444</v>
      </c>
      <c r="U221" s="82">
        <f>'County Data'!AB221/'County Data'!AA221-1</f>
        <v>1.003347680535629</v>
      </c>
      <c r="V221" s="82">
        <f>'County Data'!Z221/'County Data'!Y221-1</f>
        <v>0.45867768595041314</v>
      </c>
      <c r="W221" s="82">
        <f>'County Data'!AH221/'County Data'!AG221-1</f>
        <v>0.19858683525474152</v>
      </c>
      <c r="X221" s="82">
        <f>'County Data'!AD221/'County Data'!AC221-1</f>
        <v>0.16241299303944312</v>
      </c>
    </row>
    <row r="222" spans="1:24" ht="12.75">
      <c r="A222" s="29">
        <v>46013</v>
      </c>
      <c r="B222" s="31" t="s">
        <v>88</v>
      </c>
      <c r="C222" s="31" t="s">
        <v>354</v>
      </c>
      <c r="D222" s="32">
        <v>0</v>
      </c>
      <c r="E222" s="28">
        <f>'County Data'!G222</f>
        <v>0</v>
      </c>
      <c r="F222" s="58">
        <f>'County Data'!L222/'County Data'!K222-1</f>
        <v>-0.003372681281618939</v>
      </c>
      <c r="G222" s="47">
        <f t="shared" si="12"/>
        <v>178</v>
      </c>
      <c r="H222" s="58">
        <f>('County Data'!P222-'County Data'!O222)/100</f>
        <v>-0.038</v>
      </c>
      <c r="I222" s="47">
        <f t="shared" si="13"/>
        <v>17</v>
      </c>
      <c r="J222" s="58">
        <f>'County Data'!R222/'County Data'!Q222-1</f>
        <v>0.6546344796173993</v>
      </c>
      <c r="K222" s="47">
        <f t="shared" si="14"/>
        <v>45</v>
      </c>
      <c r="L222" s="47">
        <f t="shared" si="15"/>
        <v>240</v>
      </c>
      <c r="M222" s="59">
        <f>'County Data'!L222/'County Data'!J222</f>
        <v>20.70270080919186</v>
      </c>
      <c r="N222" s="60">
        <f>'County Data'!AN222/'County Data'!N222</f>
        <v>0.1270875604807242</v>
      </c>
      <c r="O222" s="60">
        <f>'County Data'!AB222/'County Data'!N222</f>
        <v>0.09610582175745279</v>
      </c>
      <c r="P222" s="77">
        <f>'County Data'!L222/'County Data'!AO222</f>
        <v>26.383928571428573</v>
      </c>
      <c r="Q222" s="62">
        <f>'County Data'!AR222/'County Data'!L222</f>
        <v>0.695375070501974</v>
      </c>
      <c r="R222" s="59">
        <f>'County Data'!L222/'County Data'!AS222</f>
        <v>2.2356724040098355</v>
      </c>
      <c r="S222" s="82">
        <f>'County Data'!N222/'County Data'!M222-1</f>
        <v>0.18807658430299945</v>
      </c>
      <c r="T222" s="82">
        <f>'County Data'!AL222/'County Data'!AK222-1</f>
        <v>0.24602272727272734</v>
      </c>
      <c r="U222" s="82">
        <f>'County Data'!AB222/'County Data'!AA222-1</f>
        <v>0.17565632458233882</v>
      </c>
      <c r="V222" s="82">
        <f>'County Data'!Z222/'County Data'!Y222-1</f>
        <v>0.4571713147410359</v>
      </c>
      <c r="W222" s="82">
        <f>'County Data'!AH222/'County Data'!AG222-1</f>
        <v>0.16474315455985522</v>
      </c>
      <c r="X222" s="82">
        <f>'County Data'!AD222/'County Data'!AC222-1</f>
        <v>0.13053892215568852</v>
      </c>
    </row>
    <row r="223" spans="1:24" ht="12.75">
      <c r="A223" s="29">
        <v>46015</v>
      </c>
      <c r="B223" s="31" t="s">
        <v>359</v>
      </c>
      <c r="C223" s="31" t="s">
        <v>354</v>
      </c>
      <c r="D223" s="32">
        <v>0</v>
      </c>
      <c r="E223" s="28">
        <f>'County Data'!G223</f>
        <v>0</v>
      </c>
      <c r="F223" s="58">
        <f>'County Data'!L223/'County Data'!K223-1</f>
        <v>-0.02206016408386513</v>
      </c>
      <c r="G223" s="47">
        <f t="shared" si="12"/>
        <v>193</v>
      </c>
      <c r="H223" s="58">
        <f>('County Data'!P223-'County Data'!O223)/100</f>
        <v>0.005</v>
      </c>
      <c r="I223" s="47">
        <f t="shared" si="13"/>
        <v>256</v>
      </c>
      <c r="J223" s="58">
        <f>'County Data'!R223/'County Data'!Q223-1</f>
        <v>0.5315608009547805</v>
      </c>
      <c r="K223" s="47">
        <f t="shared" si="14"/>
        <v>149</v>
      </c>
      <c r="L223" s="47">
        <f t="shared" si="15"/>
        <v>598</v>
      </c>
      <c r="M223" s="59">
        <f>'County Data'!L223/'County Data'!J223</f>
        <v>6.549050729503693</v>
      </c>
      <c r="N223" s="60">
        <f>'County Data'!AN223/'County Data'!N223</f>
        <v>0.14773495605138606</v>
      </c>
      <c r="O223" s="60">
        <f>'County Data'!AB223/'County Data'!N223</f>
        <v>0</v>
      </c>
      <c r="P223" s="77">
        <f>'County Data'!L223/'County Data'!AO223</f>
        <v>24.493150684931507</v>
      </c>
      <c r="Q223" s="62">
        <f>'County Data'!AR223/'County Data'!L223</f>
        <v>0</v>
      </c>
      <c r="R223" s="59">
        <f>'County Data'!L223/'County Data'!AS223</f>
        <v>2.3609154929577465</v>
      </c>
      <c r="S223" s="82">
        <f>'County Data'!N223/'County Data'!M223-1</f>
        <v>0.15909090909090917</v>
      </c>
      <c r="T223" s="82">
        <f>'County Data'!AL223/'County Data'!AK223-1</f>
        <v>0.2951432129514322</v>
      </c>
      <c r="U223" s="82">
        <f>'County Data'!AB223/'County Data'!AA223-1</f>
        <v>-1</v>
      </c>
      <c r="V223" s="82">
        <f>'County Data'!Z223/'County Data'!Y223-1</f>
        <v>0.3833333333333333</v>
      </c>
      <c r="W223" s="82">
        <f>'County Data'!AH223/'County Data'!AG223-1</f>
        <v>0.04496124031007742</v>
      </c>
      <c r="X223" s="82">
        <f>'County Data'!AD223/'County Data'!AC223-1</f>
        <v>0.2815533980582525</v>
      </c>
    </row>
    <row r="224" spans="1:24" ht="12.75">
      <c r="A224" s="29">
        <v>46017</v>
      </c>
      <c r="B224" s="31" t="s">
        <v>360</v>
      </c>
      <c r="C224" s="31" t="s">
        <v>354</v>
      </c>
      <c r="D224" s="32">
        <v>0</v>
      </c>
      <c r="E224" s="28">
        <f>'County Data'!G224</f>
        <v>0</v>
      </c>
      <c r="F224" s="58">
        <f>'County Data'!L224/'County Data'!K224-1</f>
        <v>0.1552018192154634</v>
      </c>
      <c r="G224" s="47">
        <f t="shared" si="12"/>
        <v>45</v>
      </c>
      <c r="H224" s="58">
        <f>('County Data'!P224-'County Data'!O224)/100</f>
        <v>-0.018999999999999996</v>
      </c>
      <c r="I224" s="47">
        <f t="shared" si="13"/>
        <v>79</v>
      </c>
      <c r="J224" s="58">
        <f>'County Data'!R224/'County Data'!Q224-1</f>
        <v>0.32337818619407077</v>
      </c>
      <c r="K224" s="47">
        <f t="shared" si="14"/>
        <v>276</v>
      </c>
      <c r="L224" s="47">
        <f t="shared" si="15"/>
        <v>400</v>
      </c>
      <c r="M224" s="59">
        <f>'County Data'!L224/'County Data'!J224</f>
        <v>4.317525072242053</v>
      </c>
      <c r="N224" s="60">
        <f>'County Data'!AN224/'County Data'!N224</f>
        <v>0.26148409893992935</v>
      </c>
      <c r="O224" s="60">
        <f>'County Data'!AB224/'County Data'!N224</f>
        <v>0.0176678445229682</v>
      </c>
      <c r="P224" s="77">
        <f>'County Data'!L224/'County Data'!AO224</f>
        <v>254</v>
      </c>
      <c r="Q224" s="62">
        <f>'County Data'!AR224/'County Data'!L224</f>
        <v>0</v>
      </c>
      <c r="R224" s="59">
        <f>'County Data'!L224/'County Data'!AS224</f>
        <v>3.3754152823920265</v>
      </c>
      <c r="S224" s="82">
        <f>'County Data'!N224/'County Data'!M224-1</f>
        <v>0.559228650137741</v>
      </c>
      <c r="T224" s="82">
        <f>'County Data'!AL224/'County Data'!AK224-1</f>
        <v>1.4573643410852712</v>
      </c>
      <c r="U224" s="82">
        <v>0</v>
      </c>
      <c r="V224" s="82" t="e">
        <f>'County Data'!Z224/'County Data'!Y224-1</f>
        <v>#DIV/0!</v>
      </c>
      <c r="W224" s="82">
        <f>'County Data'!AH224/'County Data'!AG224-1</f>
        <v>-1</v>
      </c>
      <c r="X224" s="82">
        <v>1</v>
      </c>
    </row>
    <row r="225" spans="1:24" ht="12.75">
      <c r="A225" s="29">
        <v>46019</v>
      </c>
      <c r="B225" s="31" t="s">
        <v>363</v>
      </c>
      <c r="C225" s="31" t="s">
        <v>354</v>
      </c>
      <c r="D225" s="32">
        <v>0</v>
      </c>
      <c r="E225" s="28">
        <f>'County Data'!G225</f>
        <v>1</v>
      </c>
      <c r="F225" s="58">
        <f>'County Data'!L225/'County Data'!K225-1</f>
        <v>0.1491028556987617</v>
      </c>
      <c r="G225" s="47">
        <f t="shared" si="12"/>
        <v>49</v>
      </c>
      <c r="H225" s="58">
        <f>('County Data'!P225-'County Data'!O225)/100</f>
        <v>-0.006000000000000001</v>
      </c>
      <c r="I225" s="47">
        <f t="shared" si="13"/>
        <v>157</v>
      </c>
      <c r="J225" s="58">
        <f>'County Data'!R225/'County Data'!Q225-1</f>
        <v>0.5951543259235568</v>
      </c>
      <c r="K225" s="47">
        <f t="shared" si="14"/>
        <v>88</v>
      </c>
      <c r="L225" s="47">
        <f t="shared" si="15"/>
        <v>294</v>
      </c>
      <c r="M225" s="59">
        <f>'County Data'!L225/'County Data'!J225</f>
        <v>4.044330199503687</v>
      </c>
      <c r="N225" s="60">
        <f>'County Data'!AN225/'County Data'!N225</f>
        <v>0.16046213093709885</v>
      </c>
      <c r="O225" s="60">
        <f>'County Data'!AB225/'County Data'!N225</f>
        <v>0.029525032092426188</v>
      </c>
      <c r="P225" s="77">
        <f>'County Data'!L225/'County Data'!AO225</f>
        <v>32.59498207885304</v>
      </c>
      <c r="Q225" s="62">
        <f>'County Data'!AR225/'County Data'!L225</f>
        <v>0</v>
      </c>
      <c r="R225" s="59">
        <f>'County Data'!L225/'County Data'!AS225</f>
        <v>2.2404533136240454</v>
      </c>
      <c r="S225" s="82">
        <f>'County Data'!N225/'County Data'!M225-1</f>
        <v>0.16199284009546533</v>
      </c>
      <c r="T225" s="82">
        <f>'County Data'!AL225/'County Data'!AK225-1</f>
        <v>0.13450937155457554</v>
      </c>
      <c r="U225" s="82">
        <f>'County Data'!AB225/'County Data'!AA225-1</f>
        <v>0.07476635514018692</v>
      </c>
      <c r="V225" s="82">
        <f>'County Data'!Z225/'County Data'!Y225-1</f>
        <v>0.8795180722891567</v>
      </c>
      <c r="W225" s="82">
        <f>'County Data'!AH225/'County Data'!AG225-1</f>
        <v>0.15287517531556793</v>
      </c>
      <c r="X225" s="82">
        <f>'County Data'!AD225/'County Data'!AC225-1</f>
        <v>0.3651685393258426</v>
      </c>
    </row>
    <row r="226" spans="1:24" ht="12.75">
      <c r="A226" s="29">
        <v>46021</v>
      </c>
      <c r="B226" s="31" t="s">
        <v>365</v>
      </c>
      <c r="C226" s="31" t="s">
        <v>354</v>
      </c>
      <c r="D226" s="32">
        <v>0</v>
      </c>
      <c r="E226" s="28">
        <f>'County Data'!G226</f>
        <v>0</v>
      </c>
      <c r="F226" s="58">
        <f>'County Data'!L226/'County Data'!K226-1</f>
        <v>-0.09312977099236641</v>
      </c>
      <c r="G226" s="47">
        <f t="shared" si="12"/>
        <v>252</v>
      </c>
      <c r="H226" s="58">
        <f>('County Data'!P226-'County Data'!O226)/100</f>
        <v>0.040999999999999995</v>
      </c>
      <c r="I226" s="47">
        <f t="shared" si="13"/>
        <v>303</v>
      </c>
      <c r="J226" s="58">
        <f>'County Data'!R226/'County Data'!Q226-1</f>
        <v>1.078643857883737</v>
      </c>
      <c r="K226" s="47">
        <f t="shared" si="14"/>
        <v>5</v>
      </c>
      <c r="L226" s="47">
        <f t="shared" si="15"/>
        <v>560</v>
      </c>
      <c r="M226" s="59">
        <f>'County Data'!L226/'County Data'!J226</f>
        <v>2.4216892029625603</v>
      </c>
      <c r="N226" s="60">
        <f>'County Data'!AN226/'County Data'!N226</f>
        <v>0.19236209335219237</v>
      </c>
      <c r="O226" s="60">
        <f>'County Data'!AB226/'County Data'!N226</f>
        <v>0</v>
      </c>
      <c r="P226" s="77">
        <f>'County Data'!L226/'County Data'!AO226</f>
        <v>33.62264150943396</v>
      </c>
      <c r="Q226" s="62">
        <f>'County Data'!AR226/'County Data'!L226</f>
        <v>0</v>
      </c>
      <c r="R226" s="59">
        <f>'County Data'!L226/'County Data'!AS226</f>
        <v>1.8523908523908523</v>
      </c>
      <c r="S226" s="82">
        <f>'County Data'!N226/'County Data'!M226-1</f>
        <v>0.05680119581464882</v>
      </c>
      <c r="T226" s="82">
        <f>'County Data'!AL226/'County Data'!AK226-1</f>
        <v>0.21590909090909083</v>
      </c>
      <c r="U226" s="82">
        <f>'County Data'!AB226/'County Data'!AA226-1</f>
        <v>-1</v>
      </c>
      <c r="V226" s="82">
        <f>'County Data'!Z226/'County Data'!Y226-1</f>
        <v>-1</v>
      </c>
      <c r="W226" s="82">
        <f>'County Data'!AH226/'County Data'!AG226-1</f>
        <v>0</v>
      </c>
      <c r="X226" s="82">
        <f>'County Data'!AD226/'County Data'!AC226-1</f>
        <v>0.5217391304347827</v>
      </c>
    </row>
    <row r="227" spans="1:24" ht="12.75">
      <c r="A227" s="29">
        <v>46023</v>
      </c>
      <c r="B227" s="31" t="s">
        <v>366</v>
      </c>
      <c r="C227" s="31" t="s">
        <v>354</v>
      </c>
      <c r="D227" s="32">
        <v>0</v>
      </c>
      <c r="E227" s="28">
        <f>'County Data'!G227</f>
        <v>0</v>
      </c>
      <c r="F227" s="58">
        <f>'County Data'!L227/'County Data'!K227-1</f>
        <v>0.023984229547694635</v>
      </c>
      <c r="G227" s="47">
        <f t="shared" si="12"/>
        <v>149</v>
      </c>
      <c r="H227" s="58">
        <f>('County Data'!P227-'County Data'!O227)/100</f>
        <v>-0.015</v>
      </c>
      <c r="I227" s="47">
        <f t="shared" si="13"/>
        <v>94</v>
      </c>
      <c r="J227" s="58">
        <f>'County Data'!R227/'County Data'!Q227-1</f>
        <v>0.5727487642381259</v>
      </c>
      <c r="K227" s="47">
        <f t="shared" si="14"/>
        <v>110</v>
      </c>
      <c r="L227" s="47">
        <f t="shared" si="15"/>
        <v>353</v>
      </c>
      <c r="M227" s="59">
        <f>'County Data'!L227/'County Data'!J227</f>
        <v>8.513311723786284</v>
      </c>
      <c r="N227" s="60">
        <f>'County Data'!AN227/'County Data'!N227</f>
        <v>0.17359249329758714</v>
      </c>
      <c r="O227" s="60">
        <f>'County Data'!AB227/'County Data'!N227</f>
        <v>0.022341376228775692</v>
      </c>
      <c r="P227" s="77">
        <f>'County Data'!L227/'County Data'!AO227</f>
        <v>32.57839721254356</v>
      </c>
      <c r="Q227" s="62">
        <f>'County Data'!AR227/'County Data'!L227</f>
        <v>0</v>
      </c>
      <c r="R227" s="59">
        <f>'County Data'!L227/'County Data'!AS227</f>
        <v>2.4266805086945236</v>
      </c>
      <c r="S227" s="82">
        <f>'County Data'!N227/'County Data'!M227-1</f>
        <v>0.32897862232779107</v>
      </c>
      <c r="T227" s="82">
        <f>'County Data'!AL227/'County Data'!AK227-1</f>
        <v>0.6584887144259077</v>
      </c>
      <c r="U227" s="82">
        <f>'County Data'!AB227/'County Data'!AA227-1</f>
        <v>-0.05660377358490565</v>
      </c>
      <c r="V227" s="82">
        <f>'County Data'!Z227/'County Data'!Y227-1</f>
        <v>0.25</v>
      </c>
      <c r="W227" s="82">
        <f>'County Data'!AH227/'County Data'!AG227-1</f>
        <v>0.29670329670329676</v>
      </c>
      <c r="X227" s="82">
        <f>'County Data'!AD227/'County Data'!AC227-1</f>
        <v>0.43624161073825496</v>
      </c>
    </row>
    <row r="228" spans="1:24" ht="12.75">
      <c r="A228" s="29">
        <v>46025</v>
      </c>
      <c r="B228" s="31" t="s">
        <v>369</v>
      </c>
      <c r="C228" s="31" t="s">
        <v>354</v>
      </c>
      <c r="D228" s="32">
        <v>0</v>
      </c>
      <c r="E228" s="28">
        <f>'County Data'!G228</f>
        <v>0</v>
      </c>
      <c r="F228" s="58">
        <f>'County Data'!L228/'County Data'!K228-1</f>
        <v>-0.05905064728594145</v>
      </c>
      <c r="G228" s="47">
        <f t="shared" si="12"/>
        <v>226</v>
      </c>
      <c r="H228" s="58">
        <f>('County Data'!P228-'County Data'!O228)/100</f>
        <v>0.011000000000000001</v>
      </c>
      <c r="I228" s="47">
        <f t="shared" si="13"/>
        <v>277</v>
      </c>
      <c r="J228" s="58">
        <f>'County Data'!R228/'County Data'!Q228-1</f>
        <v>0.5839626033800791</v>
      </c>
      <c r="K228" s="47">
        <f t="shared" si="14"/>
        <v>97</v>
      </c>
      <c r="L228" s="47">
        <f t="shared" si="15"/>
        <v>600</v>
      </c>
      <c r="M228" s="59">
        <f>'County Data'!L228/'County Data'!J228</f>
        <v>4.324589513679398</v>
      </c>
      <c r="N228" s="60">
        <f>'County Data'!AN228/'County Data'!N228</f>
        <v>0.1892744479495268</v>
      </c>
      <c r="O228" s="60">
        <f>'County Data'!AB228/'County Data'!N228</f>
        <v>0</v>
      </c>
      <c r="P228" s="77">
        <f>'County Data'!L228/'County Data'!AO228</f>
        <v>35.110169491525426</v>
      </c>
      <c r="Q228" s="62">
        <f>'County Data'!AR228/'County Data'!L228</f>
        <v>0</v>
      </c>
      <c r="R228" s="59">
        <f>'County Data'!L228/'County Data'!AS228</f>
        <v>2.203723404255319</v>
      </c>
      <c r="S228" s="82">
        <f>'County Data'!N228/'County Data'!M228-1</f>
        <v>0.13783201722900218</v>
      </c>
      <c r="T228" s="82">
        <f>'County Data'!AL228/'County Data'!AK228-1</f>
        <v>0.10210210210210202</v>
      </c>
      <c r="U228" s="82">
        <f>'County Data'!AB228/'County Data'!AA228-1</f>
        <v>-1</v>
      </c>
      <c r="V228" s="82">
        <f>'County Data'!Z228/'County Data'!Y228-1</f>
        <v>0.7317073170731707</v>
      </c>
      <c r="W228" s="82">
        <f>'County Data'!AH228/'County Data'!AG228-1</f>
        <v>0.024896265560165887</v>
      </c>
      <c r="X228" s="82">
        <f>'County Data'!AD228/'County Data'!AC228-1</f>
        <v>0.5344827586206897</v>
      </c>
    </row>
    <row r="229" spans="1:24" ht="12.75">
      <c r="A229" s="29">
        <v>46027</v>
      </c>
      <c r="B229" s="31" t="s">
        <v>99</v>
      </c>
      <c r="C229" s="31" t="s">
        <v>354</v>
      </c>
      <c r="D229" s="32">
        <v>0</v>
      </c>
      <c r="E229" s="28">
        <f>'County Data'!G229</f>
        <v>0</v>
      </c>
      <c r="F229" s="58">
        <f>'County Data'!L229/'County Data'!K229-1</f>
        <v>0.026619141513726685</v>
      </c>
      <c r="G229" s="47">
        <f t="shared" si="12"/>
        <v>145</v>
      </c>
      <c r="H229" s="58">
        <f>('County Data'!P229-'County Data'!O229)/100</f>
        <v>-0.04</v>
      </c>
      <c r="I229" s="47">
        <f t="shared" si="13"/>
        <v>15</v>
      </c>
      <c r="J229" s="58">
        <f>'County Data'!R229/'County Data'!Q229-1</f>
        <v>0.8715603441593676</v>
      </c>
      <c r="K229" s="47">
        <f t="shared" si="14"/>
        <v>10</v>
      </c>
      <c r="L229" s="47">
        <f t="shared" si="15"/>
        <v>170</v>
      </c>
      <c r="M229" s="59">
        <f>'County Data'!L229/'County Data'!J229</f>
        <v>32.88553104654552</v>
      </c>
      <c r="N229" s="60">
        <f>'County Data'!AN229/'County Data'!N229</f>
        <v>0.378187326432719</v>
      </c>
      <c r="O229" s="60">
        <f>'County Data'!AB229/'County Data'!N229</f>
        <v>0</v>
      </c>
      <c r="P229" s="77">
        <f>'County Data'!L229/'County Data'!AO229</f>
        <v>44.824503311258276</v>
      </c>
      <c r="Q229" s="62">
        <f>'County Data'!AR229/'County Data'!L229</f>
        <v>0.7213562827805274</v>
      </c>
      <c r="R229" s="59">
        <f>'County Data'!L229/'County Data'!AS229</f>
        <v>2.489334314086061</v>
      </c>
      <c r="S229" s="82">
        <f>'County Data'!N229/'County Data'!M229-1</f>
        <v>0.22783632982021085</v>
      </c>
      <c r="T229" s="82">
        <f>'County Data'!AL229/'County Data'!AK229-1</f>
        <v>0.3183139534883721</v>
      </c>
      <c r="U229" s="82">
        <f>'County Data'!AB229/'County Data'!AA229-1</f>
        <v>-1</v>
      </c>
      <c r="V229" s="82">
        <f>'County Data'!Z229/'County Data'!Y229-1</f>
        <v>-1</v>
      </c>
      <c r="W229" s="82">
        <f>'County Data'!AH229/'County Data'!AG229-1</f>
        <v>0.06771263418662254</v>
      </c>
      <c r="X229" s="82">
        <f>'County Data'!AD229/'County Data'!AC229-1</f>
        <v>0.9161676646706587</v>
      </c>
    </row>
    <row r="230" spans="1:24" ht="12.75">
      <c r="A230" s="29">
        <v>46029</v>
      </c>
      <c r="B230" s="31" t="s">
        <v>370</v>
      </c>
      <c r="C230" s="31" t="s">
        <v>354</v>
      </c>
      <c r="D230" s="32">
        <v>0</v>
      </c>
      <c r="E230" s="28">
        <f>'County Data'!G230</f>
        <v>1</v>
      </c>
      <c r="F230" s="58">
        <f>'County Data'!L230/'County Data'!K230-1</f>
        <v>0.14093752753546562</v>
      </c>
      <c r="G230" s="47">
        <f t="shared" si="12"/>
        <v>56</v>
      </c>
      <c r="H230" s="58">
        <f>('County Data'!P230-'County Data'!O230)/100</f>
        <v>-0.018999999999999996</v>
      </c>
      <c r="I230" s="47">
        <f t="shared" si="13"/>
        <v>79</v>
      </c>
      <c r="J230" s="58">
        <f>'County Data'!R230/'County Data'!Q230-1</f>
        <v>0.6210622710622711</v>
      </c>
      <c r="K230" s="47">
        <f t="shared" si="14"/>
        <v>75</v>
      </c>
      <c r="L230" s="47">
        <f t="shared" si="15"/>
        <v>210</v>
      </c>
      <c r="M230" s="59">
        <f>'County Data'!L230/'County Data'!J230</f>
        <v>37.654123531464464</v>
      </c>
      <c r="N230" s="60">
        <f>'County Data'!AN230/'County Data'!N230</f>
        <v>0.09851927086117496</v>
      </c>
      <c r="O230" s="60">
        <f>'County Data'!AB230/'County Data'!N230</f>
        <v>0.2164964986368739</v>
      </c>
      <c r="P230" s="77">
        <f>'County Data'!L230/'County Data'!AO230</f>
        <v>26.318089430894307</v>
      </c>
      <c r="Q230" s="62">
        <f>'County Data'!AR230/'County Data'!L230</f>
        <v>0.7814418658531876</v>
      </c>
      <c r="R230" s="59">
        <f>'County Data'!L230/'County Data'!AS230</f>
        <v>2.2869127516778525</v>
      </c>
      <c r="S230" s="82">
        <f>'County Data'!N230/'County Data'!M230-1</f>
        <v>0.37248716067498155</v>
      </c>
      <c r="T230" s="82">
        <f>'County Data'!AL230/'County Data'!AK230-1</f>
        <v>0.3940828402366865</v>
      </c>
      <c r="U230" s="82">
        <f>'County Data'!AB230/'County Data'!AA230-1</f>
        <v>0.4111498257839721</v>
      </c>
      <c r="V230" s="82">
        <f>'County Data'!Z230/'County Data'!Y230-1</f>
        <v>0.7417910447761193</v>
      </c>
      <c r="W230" s="82">
        <f>'County Data'!AH230/'County Data'!AG230-1</f>
        <v>0.36351531291611194</v>
      </c>
      <c r="X230" s="82">
        <f>'County Data'!AD230/'County Data'!AC230-1</f>
        <v>0.7062937062937062</v>
      </c>
    </row>
    <row r="231" spans="1:24" ht="12.75">
      <c r="A231" s="29">
        <v>46031</v>
      </c>
      <c r="B231" s="31" t="s">
        <v>372</v>
      </c>
      <c r="C231" s="31" t="s">
        <v>354</v>
      </c>
      <c r="D231" s="32">
        <v>0</v>
      </c>
      <c r="E231" s="28">
        <f>'County Data'!G231</f>
        <v>0</v>
      </c>
      <c r="F231" s="58">
        <f>'County Data'!L231/'County Data'!K231-1</f>
        <v>-0.0033373063170440975</v>
      </c>
      <c r="G231" s="47">
        <f t="shared" si="12"/>
        <v>177</v>
      </c>
      <c r="H231" s="58">
        <f>('County Data'!P231-'County Data'!O231)/100</f>
        <v>-0.14300000000000002</v>
      </c>
      <c r="I231" s="47">
        <f t="shared" si="13"/>
        <v>1</v>
      </c>
      <c r="J231" s="58">
        <f>'County Data'!R231/'County Data'!Q231-1</f>
        <v>0.7955094991364422</v>
      </c>
      <c r="K231" s="47">
        <f t="shared" si="14"/>
        <v>16</v>
      </c>
      <c r="L231" s="47">
        <f t="shared" si="15"/>
        <v>194</v>
      </c>
      <c r="M231" s="59">
        <f>'County Data'!L231/'County Data'!J231</f>
        <v>1.6906181006526328</v>
      </c>
      <c r="N231" s="60">
        <f>'County Data'!AN231/'County Data'!N231</f>
        <v>0.36164383561643837</v>
      </c>
      <c r="O231" s="60">
        <f>'County Data'!AB231/'County Data'!N231</f>
        <v>0</v>
      </c>
      <c r="P231" s="77">
        <f>'County Data'!L231/'County Data'!AO231</f>
        <v>90.8913043478261</v>
      </c>
      <c r="Q231" s="62">
        <f>'County Data'!AR231/'County Data'!L231</f>
        <v>0</v>
      </c>
      <c r="R231" s="59">
        <f>'County Data'!L231/'County Data'!AS231</f>
        <v>2.7220052083333335</v>
      </c>
      <c r="S231" s="82">
        <f>'County Data'!N231/'County Data'!M231-1</f>
        <v>0.20197585071350166</v>
      </c>
      <c r="T231" s="82">
        <f>'County Data'!AL231/'County Data'!AK231-1</f>
        <v>1.0494505494505493</v>
      </c>
      <c r="U231" s="82">
        <v>0</v>
      </c>
      <c r="V231" s="82">
        <f>'County Data'!Z231/'County Data'!Y231-1</f>
        <v>-1</v>
      </c>
      <c r="W231" s="82">
        <f>'County Data'!AH231/'County Data'!AG231-1</f>
        <v>-0.26050420168067223</v>
      </c>
      <c r="X231" s="82">
        <f>'County Data'!AD231/'County Data'!AC231-1</f>
        <v>-0.18867924528301883</v>
      </c>
    </row>
    <row r="232" spans="1:24" ht="12.75">
      <c r="A232" s="29">
        <v>46033</v>
      </c>
      <c r="B232" s="31" t="s">
        <v>226</v>
      </c>
      <c r="C232" s="31" t="s">
        <v>354</v>
      </c>
      <c r="D232" s="32">
        <v>0</v>
      </c>
      <c r="E232" s="28">
        <f>'County Data'!G232</f>
        <v>0</v>
      </c>
      <c r="F232" s="58">
        <f>'County Data'!L232/'County Data'!K232-1</f>
        <v>0.17737497977018934</v>
      </c>
      <c r="G232" s="47">
        <f t="shared" si="12"/>
        <v>38</v>
      </c>
      <c r="H232" s="58">
        <f>('County Data'!P232-'County Data'!O232)/100</f>
        <v>0.0029999999999999983</v>
      </c>
      <c r="I232" s="47">
        <f t="shared" si="13"/>
        <v>242</v>
      </c>
      <c r="J232" s="58">
        <f>'County Data'!R232/'County Data'!Q232-1</f>
        <v>0.3587996330756127</v>
      </c>
      <c r="K232" s="47">
        <f t="shared" si="14"/>
        <v>264</v>
      </c>
      <c r="L232" s="47">
        <f t="shared" si="15"/>
        <v>544</v>
      </c>
      <c r="M232" s="59">
        <f>'County Data'!L232/'County Data'!J232</f>
        <v>4.670167419884963</v>
      </c>
      <c r="N232" s="60">
        <f>'County Data'!AN232/'County Data'!N232</f>
        <v>0.21827270202721466</v>
      </c>
      <c r="O232" s="60">
        <f>'County Data'!AB232/'County Data'!N232</f>
        <v>0.031380172174396</v>
      </c>
      <c r="P232" s="77">
        <f>'County Data'!L232/'County Data'!AO232</f>
        <v>32.918552036199095</v>
      </c>
      <c r="Q232" s="62">
        <f>'County Data'!AR232/'County Data'!L232</f>
        <v>0</v>
      </c>
      <c r="R232" s="59">
        <f>'County Data'!L232/'County Data'!AS232</f>
        <v>2.0074503311258276</v>
      </c>
      <c r="S232" s="82">
        <f>'County Data'!N232/'County Data'!M232-1</f>
        <v>0.13632060586935935</v>
      </c>
      <c r="T232" s="82">
        <f>'County Data'!AL232/'County Data'!AK232-1</f>
        <v>0.31565656565656575</v>
      </c>
      <c r="U232" s="82">
        <f>'County Data'!AB232/'County Data'!AA232-1</f>
        <v>-0.5949820788530467</v>
      </c>
      <c r="V232" s="82">
        <f>'County Data'!Z232/'County Data'!Y232-1</f>
        <v>0.6648351648351649</v>
      </c>
      <c r="W232" s="82">
        <f>'County Data'!AH232/'County Data'!AG232-1</f>
        <v>0.308457711442786</v>
      </c>
      <c r="X232" s="82">
        <f>'County Data'!AD232/'County Data'!AC232-1</f>
        <v>0.29166666666666674</v>
      </c>
    </row>
    <row r="233" spans="1:24" ht="12.75">
      <c r="A233" s="29">
        <v>46035</v>
      </c>
      <c r="B233" s="31" t="s">
        <v>374</v>
      </c>
      <c r="C233" s="31" t="s">
        <v>354</v>
      </c>
      <c r="D233" s="32">
        <v>0</v>
      </c>
      <c r="E233" s="28">
        <f>'County Data'!G233</f>
        <v>0</v>
      </c>
      <c r="F233" s="58">
        <f>'County Data'!L233/'County Data'!K233-1</f>
        <v>0.07073073187453582</v>
      </c>
      <c r="G233" s="47">
        <f t="shared" si="12"/>
        <v>112</v>
      </c>
      <c r="H233" s="58">
        <f>('County Data'!P233-'County Data'!O233)/100</f>
        <v>-0.009</v>
      </c>
      <c r="I233" s="47">
        <f t="shared" si="13"/>
        <v>138</v>
      </c>
      <c r="J233" s="58">
        <f>'County Data'!R233/'County Data'!Q233-1</f>
        <v>0.6715153747007918</v>
      </c>
      <c r="K233" s="47">
        <f t="shared" si="14"/>
        <v>39</v>
      </c>
      <c r="L233" s="47">
        <f t="shared" si="15"/>
        <v>289</v>
      </c>
      <c r="M233" s="59">
        <f>'County Data'!L233/'County Data'!J233</f>
        <v>43.03823630726834</v>
      </c>
      <c r="N233" s="60">
        <f>'County Data'!AN233/'County Data'!N233</f>
        <v>0.09968225818369911</v>
      </c>
      <c r="O233" s="60">
        <f>'County Data'!AB233/'County Data'!N233</f>
        <v>0.13544668587896252</v>
      </c>
      <c r="P233" s="77">
        <f>'County Data'!L233/'County Data'!AO233</f>
        <v>25.223418573351278</v>
      </c>
      <c r="Q233" s="62">
        <f>'County Data'!AR233/'County Data'!L233</f>
        <v>0.7767995304412785</v>
      </c>
      <c r="R233" s="59">
        <f>'County Data'!L233/'County Data'!AS233</f>
        <v>2.315704930186581</v>
      </c>
      <c r="S233" s="82">
        <f>'County Data'!N233/'County Data'!M233-1</f>
        <v>0.262053529795766</v>
      </c>
      <c r="T233" s="82">
        <f>'County Data'!AL233/'County Data'!AK233-1</f>
        <v>0.34610591900311527</v>
      </c>
      <c r="U233" s="82">
        <f>'County Data'!AB233/'County Data'!AA233-1</f>
        <v>0.08783382789317518</v>
      </c>
      <c r="V233" s="82">
        <f>'County Data'!Z233/'County Data'!Y233-1</f>
        <v>0.3198458574181118</v>
      </c>
      <c r="W233" s="82">
        <f>'County Data'!AH233/'County Data'!AG233-1</f>
        <v>0.43445243804956024</v>
      </c>
      <c r="X233" s="82">
        <f>'County Data'!AD233/'County Data'!AC233-1</f>
        <v>0.09214092140921415</v>
      </c>
    </row>
    <row r="234" spans="1:24" ht="12.75">
      <c r="A234" s="29">
        <v>46037</v>
      </c>
      <c r="B234" s="31" t="s">
        <v>376</v>
      </c>
      <c r="C234" s="31" t="s">
        <v>354</v>
      </c>
      <c r="D234" s="32">
        <v>0</v>
      </c>
      <c r="E234" s="28">
        <f>'County Data'!G234</f>
        <v>0</v>
      </c>
      <c r="F234" s="58">
        <f>'County Data'!L234/'County Data'!K234-1</f>
        <v>-0.10189165950128976</v>
      </c>
      <c r="G234" s="47">
        <f t="shared" si="12"/>
        <v>261</v>
      </c>
      <c r="H234" s="58">
        <f>('County Data'!P234-'County Data'!O234)/100</f>
        <v>-0.007999999999999998</v>
      </c>
      <c r="I234" s="47">
        <f t="shared" si="13"/>
        <v>144</v>
      </c>
      <c r="J234" s="58">
        <f>'County Data'!R234/'County Data'!Q234-1</f>
        <v>0.5153948241539483</v>
      </c>
      <c r="K234" s="47">
        <f t="shared" si="14"/>
        <v>167</v>
      </c>
      <c r="L234" s="47">
        <f t="shared" si="15"/>
        <v>572</v>
      </c>
      <c r="M234" s="59">
        <f>'County Data'!L234/'County Data'!J234</f>
        <v>6.0925104993000465</v>
      </c>
      <c r="N234" s="60">
        <f>'County Data'!AN234/'County Data'!N234</f>
        <v>0.17663919742027948</v>
      </c>
      <c r="O234" s="60">
        <f>'County Data'!AB234/'County Data'!N234</f>
        <v>0.09996417054819061</v>
      </c>
      <c r="P234" s="77">
        <f>'County Data'!L234/'County Data'!AO234</f>
        <v>30.42233009708738</v>
      </c>
      <c r="Q234" s="62">
        <f>'County Data'!AR234/'County Data'!L234</f>
        <v>0</v>
      </c>
      <c r="R234" s="59">
        <f>'County Data'!L234/'County Data'!AS234</f>
        <v>1.7321724709784412</v>
      </c>
      <c r="S234" s="82">
        <f>'County Data'!N234/'County Data'!M234-1</f>
        <v>0.014909090909090983</v>
      </c>
      <c r="T234" s="82">
        <f>'County Data'!AL234/'County Data'!AK234-1</f>
        <v>0.027450980392156765</v>
      </c>
      <c r="U234" s="82">
        <f>'County Data'!AB234/'County Data'!AA234-1</f>
        <v>0.05283018867924527</v>
      </c>
      <c r="V234" s="82">
        <f>'County Data'!Z234/'County Data'!Y234-1</f>
        <v>-1</v>
      </c>
      <c r="W234" s="82">
        <f>'County Data'!AH234/'County Data'!AG234-1</f>
        <v>-0.043824701195219085</v>
      </c>
      <c r="X234" s="82">
        <f>'County Data'!AD234/'County Data'!AC234-1</f>
        <v>-0.08088235294117652</v>
      </c>
    </row>
    <row r="235" spans="1:24" ht="12.75">
      <c r="A235" s="29">
        <v>46039</v>
      </c>
      <c r="B235" s="31" t="s">
        <v>377</v>
      </c>
      <c r="C235" s="31" t="s">
        <v>354</v>
      </c>
      <c r="D235" s="32">
        <v>0</v>
      </c>
      <c r="E235" s="28">
        <f>'County Data'!G235</f>
        <v>0</v>
      </c>
      <c r="F235" s="58">
        <f>'County Data'!L235/'County Data'!K235-1</f>
        <v>-0.005307386112339718</v>
      </c>
      <c r="G235" s="47">
        <f t="shared" si="12"/>
        <v>180</v>
      </c>
      <c r="H235" s="58">
        <f>('County Data'!P235-'County Data'!O235)/100</f>
        <v>-0.007000000000000002</v>
      </c>
      <c r="I235" s="47">
        <f t="shared" si="13"/>
        <v>150</v>
      </c>
      <c r="J235" s="58">
        <f>'County Data'!R235/'County Data'!Q235-1</f>
        <v>0.7781050211910063</v>
      </c>
      <c r="K235" s="47">
        <f t="shared" si="14"/>
        <v>18</v>
      </c>
      <c r="L235" s="47">
        <f t="shared" si="15"/>
        <v>348</v>
      </c>
      <c r="M235" s="59">
        <f>'County Data'!L235/'County Data'!J235</f>
        <v>7.2131883639629235</v>
      </c>
      <c r="N235" s="60">
        <f>'County Data'!AN235/'County Data'!N235</f>
        <v>0.15557778889444723</v>
      </c>
      <c r="O235" s="60">
        <f>'County Data'!AB235/'County Data'!N235</f>
        <v>0.17858929464732365</v>
      </c>
      <c r="P235" s="77">
        <f>'County Data'!L235/'County Data'!AO235</f>
        <v>33.0735294117647</v>
      </c>
      <c r="Q235" s="62">
        <f>'County Data'!AR235/'County Data'!L235</f>
        <v>0</v>
      </c>
      <c r="R235" s="59">
        <f>'County Data'!L235/'County Data'!AS235</f>
        <v>2.070902394106814</v>
      </c>
      <c r="S235" s="82">
        <f>'County Data'!N235/'County Data'!M235-1</f>
        <v>0.34612794612794606</v>
      </c>
      <c r="T235" s="82">
        <f>'County Data'!AL235/'County Data'!AK235-1</f>
        <v>0.37681159420289845</v>
      </c>
      <c r="U235" s="82">
        <f>'County Data'!AB235/'County Data'!AA235-1</f>
        <v>1.3181818181818183</v>
      </c>
      <c r="V235" s="82">
        <f>'County Data'!Z235/'County Data'!Y235-1</f>
        <v>0.7956989247311828</v>
      </c>
      <c r="W235" s="82">
        <f>'County Data'!AH235/'County Data'!AG235-1</f>
        <v>0.12406015037593976</v>
      </c>
      <c r="X235" s="82">
        <f>'County Data'!AD235/'County Data'!AC235-1</f>
        <v>0.5811965811965811</v>
      </c>
    </row>
    <row r="236" spans="1:24" ht="12.75">
      <c r="A236" s="29">
        <v>46041</v>
      </c>
      <c r="B236" s="31" t="s">
        <v>378</v>
      </c>
      <c r="C236" s="31" t="s">
        <v>354</v>
      </c>
      <c r="D236" s="32">
        <v>0</v>
      </c>
      <c r="E236" s="28">
        <f>'County Data'!G236</f>
        <v>1</v>
      </c>
      <c r="F236" s="58">
        <f>'County Data'!L236/'County Data'!K236-1</f>
        <v>0.08129639688575052</v>
      </c>
      <c r="G236" s="47">
        <f t="shared" si="12"/>
        <v>101</v>
      </c>
      <c r="H236" s="58">
        <f>('County Data'!P236-'County Data'!O236)/100</f>
        <v>0.0009999999999999966</v>
      </c>
      <c r="I236" s="47">
        <f t="shared" si="13"/>
        <v>219</v>
      </c>
      <c r="J236" s="58">
        <f>'County Data'!R236/'County Data'!Q236-1</f>
        <v>0.6586956521739131</v>
      </c>
      <c r="K236" s="47">
        <f t="shared" si="14"/>
        <v>42</v>
      </c>
      <c r="L236" s="47">
        <f t="shared" si="15"/>
        <v>362</v>
      </c>
      <c r="M236" s="59">
        <f>'County Data'!L236/'County Data'!J236</f>
        <v>2.593353337878505</v>
      </c>
      <c r="N236" s="60">
        <f>'County Data'!AN236/'County Data'!N236</f>
        <v>0.2641267123287671</v>
      </c>
      <c r="O236" s="60">
        <f>'County Data'!AB236/'County Data'!N236</f>
        <v>0.013270547945205479</v>
      </c>
      <c r="P236" s="77">
        <f>'County Data'!L236/'County Data'!AO236</f>
        <v>59.12871287128713</v>
      </c>
      <c r="Q236" s="62">
        <f>'County Data'!AR236/'County Data'!L236</f>
        <v>0</v>
      </c>
      <c r="R236" s="59">
        <f>'County Data'!L236/'County Data'!AS236</f>
        <v>2.7998124706985466</v>
      </c>
      <c r="S236" s="82">
        <f>'County Data'!N236/'County Data'!M236-1</f>
        <v>0.2432144757849921</v>
      </c>
      <c r="T236" s="82">
        <f>'County Data'!AL236/'County Data'!AK236-1</f>
        <v>-1</v>
      </c>
      <c r="U236" s="82">
        <f>'County Data'!AB236/'County Data'!AA236-1</f>
        <v>0.40909090909090917</v>
      </c>
      <c r="V236" s="82">
        <f>'County Data'!Z236/'County Data'!Y236-1</f>
        <v>0.39473684210526305</v>
      </c>
      <c r="W236" s="82">
        <f>'County Data'!AH236/'County Data'!AG236-1</f>
        <v>0.04054054054054057</v>
      </c>
      <c r="X236" s="82">
        <f>'County Data'!AD236/'County Data'!AC236-1</f>
        <v>0.81</v>
      </c>
    </row>
    <row r="237" spans="1:24" ht="12.75">
      <c r="A237" s="29">
        <v>46043</v>
      </c>
      <c r="B237" s="31" t="s">
        <v>113</v>
      </c>
      <c r="C237" s="31" t="s">
        <v>354</v>
      </c>
      <c r="D237" s="32">
        <v>0</v>
      </c>
      <c r="E237" s="28">
        <f>'County Data'!G237</f>
        <v>0</v>
      </c>
      <c r="F237" s="58">
        <f>'County Data'!L237/'County Data'!K237-1</f>
        <v>-0.07688200747463958</v>
      </c>
      <c r="G237" s="47">
        <f t="shared" si="12"/>
        <v>245</v>
      </c>
      <c r="H237" s="58">
        <f>('County Data'!P237-'County Data'!O237)/100</f>
        <v>-0.007999999999999998</v>
      </c>
      <c r="I237" s="47">
        <f t="shared" si="13"/>
        <v>144</v>
      </c>
      <c r="J237" s="58">
        <f>'County Data'!R237/'County Data'!Q237-1</f>
        <v>0.8403242600029748</v>
      </c>
      <c r="K237" s="47">
        <f t="shared" si="14"/>
        <v>12</v>
      </c>
      <c r="L237" s="47">
        <f t="shared" si="15"/>
        <v>401</v>
      </c>
      <c r="M237" s="59">
        <f>'County Data'!L237/'County Data'!J237</f>
        <v>7.974724413080577</v>
      </c>
      <c r="N237" s="60">
        <f>'County Data'!AN237/'County Data'!N237</f>
        <v>0.1382063882063882</v>
      </c>
      <c r="O237" s="60">
        <f>'County Data'!AB237/'County Data'!N237</f>
        <v>0.07616707616707617</v>
      </c>
      <c r="P237" s="77">
        <f>'County Data'!L237/'County Data'!AO237</f>
        <v>28.578512396694215</v>
      </c>
      <c r="Q237" s="62">
        <f>'County Data'!AR237/'County Data'!L237</f>
        <v>0</v>
      </c>
      <c r="R237" s="59">
        <f>'County Data'!L237/'County Data'!AS237</f>
        <v>2.379903647625602</v>
      </c>
      <c r="S237" s="82">
        <f>'County Data'!N237/'County Data'!M237-1</f>
        <v>0.3521594684385383</v>
      </c>
      <c r="T237" s="82">
        <f>'County Data'!AL237/'County Data'!AK237-1</f>
        <v>0.4314720812182742</v>
      </c>
      <c r="U237" s="82">
        <f>'County Data'!AB237/'County Data'!AA237-1</f>
        <v>1.2962962962962963</v>
      </c>
      <c r="V237" s="82">
        <f>'County Data'!Z237/'County Data'!Y237-1</f>
        <v>-1</v>
      </c>
      <c r="W237" s="82">
        <f>'County Data'!AH237/'County Data'!AG237-1</f>
        <v>0.1413612565445026</v>
      </c>
      <c r="X237" s="82">
        <f>'County Data'!AD237/'County Data'!AC237-1</f>
        <v>0.3392857142857142</v>
      </c>
    </row>
    <row r="238" spans="1:24" ht="12.75">
      <c r="A238" s="29">
        <v>46045</v>
      </c>
      <c r="B238" s="31" t="s">
        <v>380</v>
      </c>
      <c r="C238" s="31" t="s">
        <v>354</v>
      </c>
      <c r="D238" s="32">
        <v>0</v>
      </c>
      <c r="E238" s="28">
        <f>'County Data'!G238</f>
        <v>0</v>
      </c>
      <c r="F238" s="58">
        <f>'County Data'!L238/'County Data'!K238-1</f>
        <v>0.002525252525252597</v>
      </c>
      <c r="G238" s="47">
        <f t="shared" si="12"/>
        <v>172</v>
      </c>
      <c r="H238" s="58">
        <f>('County Data'!P238-'County Data'!O238)/100</f>
        <v>-0.023</v>
      </c>
      <c r="I238" s="47">
        <f t="shared" si="13"/>
        <v>54</v>
      </c>
      <c r="J238" s="58">
        <f>'County Data'!R238/'County Data'!Q238-1</f>
        <v>0.6671992425587312</v>
      </c>
      <c r="K238" s="47">
        <f t="shared" si="14"/>
        <v>40</v>
      </c>
      <c r="L238" s="47">
        <f t="shared" si="15"/>
        <v>266</v>
      </c>
      <c r="M238" s="59">
        <f>'County Data'!L238/'County Data'!J238</f>
        <v>3.811809889582333</v>
      </c>
      <c r="N238" s="60">
        <f>'County Data'!AN238/'County Data'!N238</f>
        <v>0.25932721712538226</v>
      </c>
      <c r="O238" s="60">
        <f>'County Data'!AB238/'County Data'!N238</f>
        <v>0.011620795107033639</v>
      </c>
      <c r="P238" s="77">
        <f>'County Data'!L238/'County Data'!AO238</f>
        <v>37.64655172413793</v>
      </c>
      <c r="Q238" s="62">
        <f>'County Data'!AR238/'County Data'!L238</f>
        <v>0</v>
      </c>
      <c r="R238" s="59">
        <f>'County Data'!L238/'County Data'!AS238</f>
        <v>2.159742828882295</v>
      </c>
      <c r="S238" s="82">
        <f>'County Data'!N238/'County Data'!M238-1</f>
        <v>0.14016736401673646</v>
      </c>
      <c r="T238" s="82">
        <f>'County Data'!AL238/'County Data'!AK238-1</f>
        <v>0.16938110749185675</v>
      </c>
      <c r="U238" s="82">
        <f>'County Data'!AB238/'County Data'!AA238-1</f>
        <v>-0.3448275862068966</v>
      </c>
      <c r="V238" s="82">
        <f>'County Data'!Z238/'County Data'!Y238-1</f>
        <v>1.2115384615384617</v>
      </c>
      <c r="W238" s="82">
        <f>'County Data'!AH238/'County Data'!AG238-1</f>
        <v>0.23983739837398366</v>
      </c>
      <c r="X238" s="82">
        <f>'County Data'!AD238/'County Data'!AC238-1</f>
        <v>0.15957446808510634</v>
      </c>
    </row>
    <row r="239" spans="1:24" ht="12.75">
      <c r="A239" s="29">
        <v>46047</v>
      </c>
      <c r="B239" s="31" t="s">
        <v>381</v>
      </c>
      <c r="C239" s="31" t="s">
        <v>354</v>
      </c>
      <c r="D239" s="32">
        <v>0</v>
      </c>
      <c r="E239" s="28">
        <f>'County Data'!G239</f>
        <v>0</v>
      </c>
      <c r="F239" s="58">
        <f>'County Data'!L239/'County Data'!K239-1</f>
        <v>0.013599891200870351</v>
      </c>
      <c r="G239" s="47">
        <f t="shared" si="12"/>
        <v>166</v>
      </c>
      <c r="H239" s="58">
        <f>('County Data'!P239-'County Data'!O239)/100</f>
        <v>-0.011000000000000001</v>
      </c>
      <c r="I239" s="47">
        <f t="shared" si="13"/>
        <v>128</v>
      </c>
      <c r="J239" s="58">
        <f>'County Data'!R239/'County Data'!Q239-1</f>
        <v>0.5757489300998573</v>
      </c>
      <c r="K239" s="47">
        <f t="shared" si="14"/>
        <v>108</v>
      </c>
      <c r="L239" s="47">
        <f t="shared" si="15"/>
        <v>402</v>
      </c>
      <c r="M239" s="59">
        <f>'County Data'!L239/'County Data'!J239</f>
        <v>4.283530277254126</v>
      </c>
      <c r="N239" s="60">
        <f>'County Data'!AN239/'County Data'!N239</f>
        <v>0.3018030513176144</v>
      </c>
      <c r="O239" s="60">
        <f>'County Data'!AB239/'County Data'!N239</f>
        <v>0.018585298196948683</v>
      </c>
      <c r="P239" s="77">
        <f>'County Data'!L239/'County Data'!AO239</f>
        <v>35.83173076923077</v>
      </c>
      <c r="Q239" s="62">
        <f>'County Data'!AR239/'County Data'!L239</f>
        <v>0</v>
      </c>
      <c r="R239" s="59">
        <f>'County Data'!L239/'County Data'!AS239</f>
        <v>1.9551416579223504</v>
      </c>
      <c r="S239" s="82">
        <f>'County Data'!N239/'County Data'!M239-1</f>
        <v>0.08846618357487923</v>
      </c>
      <c r="T239" s="82">
        <f>'County Data'!AL239/'County Data'!AK239-1</f>
        <v>0.11719745222929934</v>
      </c>
      <c r="U239" s="82">
        <f>'County Data'!AB239/'County Data'!AA239-1</f>
        <v>0.21818181818181825</v>
      </c>
      <c r="V239" s="82">
        <f>'County Data'!Z239/'County Data'!Y239-1</f>
        <v>0.5932203389830508</v>
      </c>
      <c r="W239" s="82">
        <f>'County Data'!AH239/'County Data'!AG239-1</f>
        <v>0.28389154704944186</v>
      </c>
      <c r="X239" s="82">
        <f>'County Data'!AD239/'County Data'!AC239-1</f>
        <v>-0.024922118380062308</v>
      </c>
    </row>
    <row r="240" spans="1:24" ht="12.75">
      <c r="A240" s="29">
        <v>46049</v>
      </c>
      <c r="B240" s="31" t="s">
        <v>383</v>
      </c>
      <c r="C240" s="31" t="s">
        <v>354</v>
      </c>
      <c r="D240" s="32">
        <v>0</v>
      </c>
      <c r="E240" s="28">
        <f>'County Data'!G240</f>
        <v>0</v>
      </c>
      <c r="F240" s="58">
        <f>'County Data'!L240/'County Data'!K240-1</f>
        <v>-0.03790087463556846</v>
      </c>
      <c r="G240" s="47">
        <f t="shared" si="12"/>
        <v>205</v>
      </c>
      <c r="H240" s="58">
        <f>('County Data'!P240-'County Data'!O240)/100</f>
        <v>0.0030000000000000005</v>
      </c>
      <c r="I240" s="47">
        <f t="shared" si="13"/>
        <v>249</v>
      </c>
      <c r="J240" s="58">
        <f>'County Data'!R240/'County Data'!Q240-1</f>
        <v>0.6734981502143402</v>
      </c>
      <c r="K240" s="47">
        <f t="shared" si="14"/>
        <v>38</v>
      </c>
      <c r="L240" s="47">
        <f t="shared" si="15"/>
        <v>492</v>
      </c>
      <c r="M240" s="59">
        <f>'County Data'!L240/'County Data'!J240</f>
        <v>2.6393929396238867</v>
      </c>
      <c r="N240" s="60">
        <f>'County Data'!AN240/'County Data'!N240</f>
        <v>0.21895424836601307</v>
      </c>
      <c r="O240" s="60">
        <f>'County Data'!AB240/'County Data'!N240</f>
        <v>0</v>
      </c>
      <c r="P240" s="77">
        <f>'County Data'!L240/'County Data'!AO240</f>
        <v>35.67567567567568</v>
      </c>
      <c r="Q240" s="62">
        <f>'County Data'!AR240/'County Data'!L240</f>
        <v>0</v>
      </c>
      <c r="R240" s="59">
        <f>'County Data'!L240/'County Data'!AS240</f>
        <v>2.1376518218623484</v>
      </c>
      <c r="S240" s="82">
        <f>'County Data'!N240/'County Data'!M240-1</f>
        <v>0.05154639175257736</v>
      </c>
      <c r="T240" s="82">
        <f>'County Data'!AL240/'County Data'!AK240-1</f>
        <v>-0.07421875</v>
      </c>
      <c r="U240" s="82">
        <f>'County Data'!AB240/'County Data'!AA240-1</f>
        <v>-1</v>
      </c>
      <c r="V240" s="82">
        <f>'County Data'!Z240/'County Data'!Y240-1</f>
        <v>-1</v>
      </c>
      <c r="W240" s="82">
        <f>'County Data'!AH240/'County Data'!AG240-1</f>
        <v>0.22222222222222232</v>
      </c>
      <c r="X240" s="82">
        <f>'County Data'!AD240/'County Data'!AC240-1</f>
        <v>0.2857142857142858</v>
      </c>
    </row>
    <row r="241" spans="1:24" ht="12.75">
      <c r="A241" s="29">
        <v>46051</v>
      </c>
      <c r="B241" s="31" t="s">
        <v>124</v>
      </c>
      <c r="C241" s="31" t="s">
        <v>354</v>
      </c>
      <c r="D241" s="32">
        <v>0</v>
      </c>
      <c r="E241" s="28">
        <f>'County Data'!G241</f>
        <v>0</v>
      </c>
      <c r="F241" s="58">
        <f>'County Data'!L241/'County Data'!K241-1</f>
        <v>-0.06270903010033446</v>
      </c>
      <c r="G241" s="47">
        <f t="shared" si="12"/>
        <v>229</v>
      </c>
      <c r="H241" s="58">
        <f>('County Data'!P241-'County Data'!O241)/100</f>
        <v>-0.011000000000000001</v>
      </c>
      <c r="I241" s="47">
        <f t="shared" si="13"/>
        <v>128</v>
      </c>
      <c r="J241" s="58">
        <f>'County Data'!R241/'County Data'!Q241-1</f>
        <v>0.5854897507918484</v>
      </c>
      <c r="K241" s="47">
        <f t="shared" si="14"/>
        <v>96</v>
      </c>
      <c r="L241" s="47">
        <f t="shared" si="15"/>
        <v>453</v>
      </c>
      <c r="M241" s="59">
        <f>'County Data'!L241/'County Data'!J241</f>
        <v>11.496930537851817</v>
      </c>
      <c r="N241" s="60">
        <f>'County Data'!AN241/'County Data'!N241</f>
        <v>0.10285349233390119</v>
      </c>
      <c r="O241" s="60">
        <f>'County Data'!AB241/'County Data'!N241</f>
        <v>0.09987223168654173</v>
      </c>
      <c r="P241" s="77">
        <f>'County Data'!L241/'County Data'!AO241</f>
        <v>30.06513409961686</v>
      </c>
      <c r="Q241" s="62">
        <f>'County Data'!AR241/'County Data'!L241</f>
        <v>0</v>
      </c>
      <c r="R241" s="59">
        <f>'County Data'!L241/'County Data'!AS241</f>
        <v>2.2705439814814814</v>
      </c>
      <c r="S241" s="82">
        <f>'County Data'!N241/'County Data'!M241-1</f>
        <v>0.16208859193268998</v>
      </c>
      <c r="T241" s="82">
        <f>'County Data'!AL241/'County Data'!AK241-1</f>
        <v>0.4572405929304446</v>
      </c>
      <c r="U241" s="82">
        <f>'County Data'!AB241/'County Data'!AA241-1</f>
        <v>-0.14571948998178508</v>
      </c>
      <c r="V241" s="82">
        <f>'County Data'!Z241/'County Data'!Y241-1</f>
        <v>0.5466666666666666</v>
      </c>
      <c r="W241" s="82">
        <f>'County Data'!AH241/'County Data'!AG241-1</f>
        <v>0.1578947368421053</v>
      </c>
      <c r="X241" s="82">
        <f>'County Data'!AD241/'County Data'!AC241-1</f>
        <v>0.21449275362318843</v>
      </c>
    </row>
    <row r="242" spans="1:24" ht="12.75">
      <c r="A242" s="29">
        <v>46053</v>
      </c>
      <c r="B242" s="31" t="s">
        <v>384</v>
      </c>
      <c r="C242" s="31" t="s">
        <v>354</v>
      </c>
      <c r="D242" s="32">
        <v>0</v>
      </c>
      <c r="E242" s="28">
        <f>'County Data'!G242</f>
        <v>0</v>
      </c>
      <c r="F242" s="58">
        <f>'County Data'!L242/'County Data'!K242-1</f>
        <v>-0.1058033215152081</v>
      </c>
      <c r="G242" s="47">
        <f t="shared" si="12"/>
        <v>265</v>
      </c>
      <c r="H242" s="58">
        <f>('County Data'!P242-'County Data'!O242)/100</f>
        <v>0.0010000000000000009</v>
      </c>
      <c r="I242" s="47">
        <f t="shared" si="13"/>
        <v>229</v>
      </c>
      <c r="J242" s="58">
        <f>'County Data'!R242/'County Data'!Q242-1</f>
        <v>0.5122703500067052</v>
      </c>
      <c r="K242" s="47">
        <f t="shared" si="14"/>
        <v>171</v>
      </c>
      <c r="L242" s="47">
        <f t="shared" si="15"/>
        <v>665</v>
      </c>
      <c r="M242" s="59">
        <f>'County Data'!L242/'County Data'!J242</f>
        <v>4.716581856120631</v>
      </c>
      <c r="N242" s="60">
        <f>'County Data'!AN242/'County Data'!N242</f>
        <v>0.15916808149405773</v>
      </c>
      <c r="O242" s="60">
        <f>'County Data'!AB242/'County Data'!N242</f>
        <v>0.0233446519524618</v>
      </c>
      <c r="P242" s="77">
        <f>'County Data'!L242/'County Data'!AO242</f>
        <v>25.48936170212766</v>
      </c>
      <c r="Q242" s="62">
        <f>'County Data'!AR242/'County Data'!L242</f>
        <v>0</v>
      </c>
      <c r="R242" s="59">
        <f>'County Data'!L242/'County Data'!AS242</f>
        <v>1.9925155925155926</v>
      </c>
      <c r="S242" s="82">
        <f>'County Data'!N242/'County Data'!M242-1</f>
        <v>0.14758889430102284</v>
      </c>
      <c r="T242" s="82">
        <f>'County Data'!AL242/'County Data'!AK242-1</f>
        <v>0.11544715447154474</v>
      </c>
      <c r="U242" s="82">
        <f>'County Data'!AB242/'County Data'!AA242-1</f>
        <v>0.375</v>
      </c>
      <c r="V242" s="82">
        <f>'County Data'!Z242/'County Data'!Y242-1</f>
        <v>0.5514705882352942</v>
      </c>
      <c r="W242" s="82">
        <f>'County Data'!AH242/'County Data'!AG242-1</f>
        <v>0.136150234741784</v>
      </c>
      <c r="X242" s="82">
        <f>'County Data'!AD242/'County Data'!AC242-1</f>
        <v>0.03809523809523818</v>
      </c>
    </row>
    <row r="243" spans="1:24" ht="12.75">
      <c r="A243" s="29">
        <v>46055</v>
      </c>
      <c r="B243" s="31" t="s">
        <v>385</v>
      </c>
      <c r="C243" s="31" t="s">
        <v>354</v>
      </c>
      <c r="D243" s="32">
        <v>0</v>
      </c>
      <c r="E243" s="28">
        <f>'County Data'!G243</f>
        <v>0</v>
      </c>
      <c r="F243" s="58">
        <f>'County Data'!L243/'County Data'!K243-1</f>
        <v>-0.16310975609756095</v>
      </c>
      <c r="G243" s="47">
        <f t="shared" si="12"/>
        <v>288</v>
      </c>
      <c r="H243" s="58">
        <f>('County Data'!P243-'County Data'!O243)/100</f>
        <v>-0.007999999999999998</v>
      </c>
      <c r="I243" s="47">
        <f t="shared" si="13"/>
        <v>144</v>
      </c>
      <c r="J243" s="58">
        <f>'County Data'!R243/'County Data'!Q243-1</f>
        <v>0.6168597239926841</v>
      </c>
      <c r="K243" s="47">
        <f t="shared" si="14"/>
        <v>77</v>
      </c>
      <c r="L243" s="47">
        <f t="shared" si="15"/>
        <v>509</v>
      </c>
      <c r="M243" s="59">
        <f>'County Data'!L243/'County Data'!J243</f>
        <v>1.21117858265632</v>
      </c>
      <c r="N243" s="60">
        <f>'County Data'!AN243/'County Data'!N243</f>
        <v>0.13937007874015747</v>
      </c>
      <c r="O243" s="60">
        <f>'County Data'!AB243/'County Data'!N243</f>
        <v>0.11023622047244094</v>
      </c>
      <c r="P243" s="77">
        <f>'County Data'!L243/'County Data'!AO243</f>
        <v>24.4</v>
      </c>
      <c r="Q243" s="62">
        <f>'County Data'!AR243/'County Data'!L243</f>
        <v>0</v>
      </c>
      <c r="R243" s="59">
        <f>'County Data'!L243/'County Data'!AS243</f>
        <v>2.191616766467066</v>
      </c>
      <c r="S243" s="82">
        <f>'County Data'!N243/'County Data'!M243-1</f>
        <v>0.04269293924466333</v>
      </c>
      <c r="T243" s="82">
        <f>'County Data'!AL243/'County Data'!AK243-1</f>
        <v>0.2110726643598615</v>
      </c>
      <c r="U243" s="82">
        <f>'County Data'!AB243/'County Data'!AA243-1</f>
        <v>-0.07894736842105265</v>
      </c>
      <c r="V243" s="82">
        <f>'County Data'!Z243/'County Data'!Y243-1</f>
        <v>-1</v>
      </c>
      <c r="W243" s="82">
        <f>'County Data'!AH243/'County Data'!AG243-1</f>
        <v>0.017699115044247815</v>
      </c>
      <c r="X243" s="82">
        <f>'County Data'!AD243/'County Data'!AC243-1</f>
        <v>0.06349206349206349</v>
      </c>
    </row>
    <row r="244" spans="1:24" ht="12.75">
      <c r="A244" s="29">
        <v>46057</v>
      </c>
      <c r="B244" s="31" t="s">
        <v>386</v>
      </c>
      <c r="C244" s="31" t="s">
        <v>354</v>
      </c>
      <c r="D244" s="32">
        <v>0</v>
      </c>
      <c r="E244" s="28">
        <f>'County Data'!G244</f>
        <v>0</v>
      </c>
      <c r="F244" s="58">
        <f>'County Data'!L244/'County Data'!K244-1</f>
        <v>0.11379171692802581</v>
      </c>
      <c r="G244" s="47">
        <f t="shared" si="12"/>
        <v>73</v>
      </c>
      <c r="H244" s="58">
        <f>('County Data'!P244-'County Data'!O244)/100</f>
        <v>-0.012999999999999998</v>
      </c>
      <c r="I244" s="47">
        <f t="shared" si="13"/>
        <v>112</v>
      </c>
      <c r="J244" s="58">
        <f>'County Data'!R244/'County Data'!Q244-1</f>
        <v>0.38748039728175643</v>
      </c>
      <c r="K244" s="47">
        <f t="shared" si="14"/>
        <v>255</v>
      </c>
      <c r="L244" s="47">
        <f t="shared" si="15"/>
        <v>440</v>
      </c>
      <c r="M244" s="59">
        <f>'County Data'!L244/'County Data'!J244</f>
        <v>10.837245696400625</v>
      </c>
      <c r="N244" s="60">
        <f>'County Data'!AN244/'County Data'!N244</f>
        <v>0.2772633744855967</v>
      </c>
      <c r="O244" s="60">
        <f>'County Data'!AB244/'County Data'!N244</f>
        <v>0.07150205761316872</v>
      </c>
      <c r="P244" s="77">
        <f>'County Data'!L244/'County Data'!AO244</f>
        <v>37.18120805369127</v>
      </c>
      <c r="Q244" s="62">
        <f>'County Data'!AR244/'County Data'!L244</f>
        <v>0</v>
      </c>
      <c r="R244" s="59">
        <f>'County Data'!L244/'County Data'!AS244</f>
        <v>2.1096725057121097</v>
      </c>
      <c r="S244" s="82">
        <f>'County Data'!N244/'County Data'!M244-1</f>
        <v>0.22033898305084754</v>
      </c>
      <c r="T244" s="82">
        <f>'County Data'!AL244/'County Data'!AK244-1</f>
        <v>0.23796033994334276</v>
      </c>
      <c r="U244" s="82">
        <f>'County Data'!AB244/'County Data'!AA244-1</f>
        <v>0.404040404040404</v>
      </c>
      <c r="V244" s="82">
        <f>'County Data'!Z244/'County Data'!Y244-1</f>
        <v>-1</v>
      </c>
      <c r="W244" s="82">
        <f>'County Data'!AH244/'County Data'!AG244-1</f>
        <v>0.17479674796747968</v>
      </c>
      <c r="X244" s="82">
        <f>'County Data'!AD244/'County Data'!AC244-1</f>
        <v>0.28125</v>
      </c>
    </row>
    <row r="245" spans="1:24" ht="12.75">
      <c r="A245" s="29">
        <v>46059</v>
      </c>
      <c r="B245" s="31" t="s">
        <v>388</v>
      </c>
      <c r="C245" s="31" t="s">
        <v>354</v>
      </c>
      <c r="D245" s="32">
        <v>0</v>
      </c>
      <c r="E245" s="28">
        <f>'County Data'!G245</f>
        <v>0</v>
      </c>
      <c r="F245" s="58">
        <f>'County Data'!L245/'County Data'!K245-1</f>
        <v>-0.1242977528089888</v>
      </c>
      <c r="G245" s="47">
        <f t="shared" si="12"/>
        <v>276</v>
      </c>
      <c r="H245" s="58">
        <f>('County Data'!P245-'County Data'!O245)/100</f>
        <v>-0.003999999999999999</v>
      </c>
      <c r="I245" s="47">
        <f t="shared" si="13"/>
        <v>175</v>
      </c>
      <c r="J245" s="58">
        <f>'County Data'!R245/'County Data'!Q245-1</f>
        <v>0.47781165311653107</v>
      </c>
      <c r="K245" s="47">
        <f t="shared" si="14"/>
        <v>200</v>
      </c>
      <c r="L245" s="47">
        <f t="shared" si="15"/>
        <v>651</v>
      </c>
      <c r="M245" s="59">
        <f>'County Data'!L245/'County Data'!J245</f>
        <v>2.6038657766703093</v>
      </c>
      <c r="N245" s="60">
        <f>'County Data'!AN245/'County Data'!N245</f>
        <v>0.15895953757225434</v>
      </c>
      <c r="O245" s="60">
        <f>'County Data'!AB245/'County Data'!N245</f>
        <v>0.03468208092485549</v>
      </c>
      <c r="P245" s="77">
        <f>'County Data'!L245/'County Data'!AO245</f>
        <v>28.557251908396946</v>
      </c>
      <c r="Q245" s="62">
        <f>'County Data'!AR245/'County Data'!L245</f>
        <v>0</v>
      </c>
      <c r="R245" s="59">
        <f>'County Data'!L245/'County Data'!AS245</f>
        <v>2.0331521739130434</v>
      </c>
      <c r="S245" s="82">
        <f>'County Data'!N245/'County Data'!M245-1</f>
        <v>0.09980928162746339</v>
      </c>
      <c r="T245" s="82">
        <f>'County Data'!AL245/'County Data'!AK245-1</f>
        <v>0.11111111111111116</v>
      </c>
      <c r="U245" s="82">
        <f>'County Data'!AB245/'County Data'!AA245-1</f>
        <v>0.17647058823529416</v>
      </c>
      <c r="V245" s="82">
        <f>'County Data'!Z245/'County Data'!Y245-1</f>
        <v>-1</v>
      </c>
      <c r="W245" s="82">
        <f>'County Data'!AH245/'County Data'!AG245-1</f>
        <v>0.16721311475409828</v>
      </c>
      <c r="X245" s="82">
        <f>'County Data'!AD245/'County Data'!AC245-1</f>
        <v>-0.03448275862068961</v>
      </c>
    </row>
    <row r="246" spans="1:24" ht="12.75">
      <c r="A246" s="29">
        <v>46061</v>
      </c>
      <c r="B246" s="31" t="s">
        <v>389</v>
      </c>
      <c r="C246" s="31" t="s">
        <v>354</v>
      </c>
      <c r="D246" s="32">
        <v>0</v>
      </c>
      <c r="E246" s="28">
        <f>'County Data'!G246</f>
        <v>0</v>
      </c>
      <c r="F246" s="58">
        <f>'County Data'!L246/'County Data'!K246-1</f>
        <v>0.04843019372077495</v>
      </c>
      <c r="G246" s="47">
        <f t="shared" si="12"/>
        <v>127</v>
      </c>
      <c r="H246" s="58">
        <f>('County Data'!P246-'County Data'!O246)/100</f>
        <v>-0.011000000000000001</v>
      </c>
      <c r="I246" s="47">
        <f t="shared" si="13"/>
        <v>128</v>
      </c>
      <c r="J246" s="58">
        <f>'County Data'!R246/'County Data'!Q246-1</f>
        <v>0.7731358616556803</v>
      </c>
      <c r="K246" s="47">
        <f t="shared" si="14"/>
        <v>19</v>
      </c>
      <c r="L246" s="47">
        <f t="shared" si="15"/>
        <v>274</v>
      </c>
      <c r="M246" s="59">
        <f>'County Data'!L246/'County Data'!J246</f>
        <v>7.221238123720353</v>
      </c>
      <c r="N246" s="60">
        <f>'County Data'!AN246/'County Data'!N246</f>
        <v>0.21052631578947367</v>
      </c>
      <c r="O246" s="60">
        <f>'County Data'!AB246/'County Data'!N246</f>
        <v>0.08812729498164015</v>
      </c>
      <c r="P246" s="77">
        <f>'County Data'!L246/'County Data'!AO246</f>
        <v>59.22641509433962</v>
      </c>
      <c r="Q246" s="62">
        <f>'County Data'!AR246/'County Data'!L246</f>
        <v>0</v>
      </c>
      <c r="R246" s="59">
        <f>'County Data'!L246/'County Data'!AS246</f>
        <v>2.577175697865353</v>
      </c>
      <c r="S246" s="82">
        <f>'County Data'!N246/'County Data'!M246-1</f>
        <v>0.11612021857923494</v>
      </c>
      <c r="T246" s="82">
        <f>'County Data'!AL246/'County Data'!AK246-1</f>
        <v>0.2946428571428572</v>
      </c>
      <c r="U246" s="82">
        <f>'County Data'!AB246/'County Data'!AA246-1</f>
        <v>-0.28712871287128716</v>
      </c>
      <c r="V246" s="82">
        <f>'County Data'!Z246/'County Data'!Y246-1</f>
        <v>0.6976744186046511</v>
      </c>
      <c r="W246" s="82">
        <f>'County Data'!AH246/'County Data'!AG246-1</f>
        <v>0.37209302325581395</v>
      </c>
      <c r="X246" s="82">
        <f>'County Data'!AD246/'County Data'!AC246-1</f>
        <v>-0.024390243902439046</v>
      </c>
    </row>
    <row r="247" spans="1:24" ht="12.75">
      <c r="A247" s="29">
        <v>46063</v>
      </c>
      <c r="B247" s="31" t="s">
        <v>390</v>
      </c>
      <c r="C247" s="31" t="s">
        <v>354</v>
      </c>
      <c r="D247" s="32">
        <v>0</v>
      </c>
      <c r="E247" s="28">
        <f>'County Data'!G247</f>
        <v>0</v>
      </c>
      <c r="F247" s="58">
        <f>'County Data'!L247/'County Data'!K247-1</f>
        <v>-0.18933493109646493</v>
      </c>
      <c r="G247" s="47">
        <f t="shared" si="12"/>
        <v>294</v>
      </c>
      <c r="H247" s="58">
        <f>('County Data'!P247-'County Data'!O247)/100</f>
        <v>0.0009999999999999966</v>
      </c>
      <c r="I247" s="47">
        <f t="shared" si="13"/>
        <v>219</v>
      </c>
      <c r="J247" s="58">
        <f>'County Data'!R247/'County Data'!Q247-1</f>
        <v>0.4757208524864187</v>
      </c>
      <c r="K247" s="47">
        <f t="shared" si="14"/>
        <v>203</v>
      </c>
      <c r="L247" s="47">
        <f t="shared" si="15"/>
        <v>716</v>
      </c>
      <c r="M247" s="59">
        <f>'County Data'!L247/'County Data'!J247</f>
        <v>0.506635312443832</v>
      </c>
      <c r="N247" s="60">
        <f>'County Data'!AN247/'County Data'!N247</f>
        <v>0.24462809917355371</v>
      </c>
      <c r="O247" s="60">
        <f>'County Data'!AB247/'County Data'!N247</f>
        <v>0</v>
      </c>
      <c r="P247" s="77">
        <f>'County Data'!L247/'County Data'!AO247</f>
        <v>38.65714285714286</v>
      </c>
      <c r="Q247" s="62">
        <f>'County Data'!AR247/'County Data'!L247</f>
        <v>0</v>
      </c>
      <c r="R247" s="59">
        <f>'County Data'!L247/'County Data'!AS247</f>
        <v>1.6828358208955223</v>
      </c>
      <c r="S247" s="82">
        <f>'County Data'!N247/'County Data'!M247-1</f>
        <v>-0.01944894651539708</v>
      </c>
      <c r="T247" s="82">
        <f>'County Data'!AL247/'County Data'!AK247-1</f>
        <v>0.2147239263803682</v>
      </c>
      <c r="U247" s="82">
        <v>0</v>
      </c>
      <c r="V247" s="82">
        <f>'County Data'!Z247/'County Data'!Y247-1</f>
        <v>-1</v>
      </c>
      <c r="W247" s="82">
        <f>'County Data'!AH247/'County Data'!AG247-1</f>
        <v>-0.034782608695652195</v>
      </c>
      <c r="X247" s="82">
        <f>'County Data'!AD247/'County Data'!AC247-1</f>
        <v>0.7777777777777777</v>
      </c>
    </row>
    <row r="248" spans="1:24" ht="12.75">
      <c r="A248" s="29">
        <v>46065</v>
      </c>
      <c r="B248" s="31" t="s">
        <v>391</v>
      </c>
      <c r="C248" s="31" t="s">
        <v>354</v>
      </c>
      <c r="D248" s="32">
        <v>0</v>
      </c>
      <c r="E248" s="28">
        <f>'County Data'!G248</f>
        <v>0</v>
      </c>
      <c r="F248" s="58">
        <f>'County Data'!L248/'County Data'!K248-1</f>
        <v>0.11230343524330166</v>
      </c>
      <c r="G248" s="47">
        <f t="shared" si="12"/>
        <v>74</v>
      </c>
      <c r="H248" s="58">
        <f>('County Data'!P248-'County Data'!O248)/100</f>
        <v>-0.009000000000000001</v>
      </c>
      <c r="I248" s="47">
        <f t="shared" si="13"/>
        <v>137</v>
      </c>
      <c r="J248" s="58">
        <f>'County Data'!R248/'County Data'!Q248-1</f>
        <v>0.5830801857052788</v>
      </c>
      <c r="K248" s="47">
        <f t="shared" si="14"/>
        <v>99</v>
      </c>
      <c r="L248" s="47">
        <f t="shared" si="15"/>
        <v>310</v>
      </c>
      <c r="M248" s="59">
        <f>'County Data'!L248/'County Data'!J248</f>
        <v>22.242465956786372</v>
      </c>
      <c r="N248" s="60">
        <f>'County Data'!AN248/'County Data'!N248</f>
        <v>0.30861855670103094</v>
      </c>
      <c r="O248" s="60">
        <f>'County Data'!AB248/'County Data'!N248</f>
        <v>0.011298969072164948</v>
      </c>
      <c r="P248" s="77">
        <f>'County Data'!L248/'County Data'!AO248</f>
        <v>25.954330708661416</v>
      </c>
      <c r="Q248" s="62">
        <f>'County Data'!AR248/'County Data'!L248</f>
        <v>0.8419392027182817</v>
      </c>
      <c r="R248" s="59">
        <f>'County Data'!L248/'County Data'!AS248</f>
        <v>2.33607370659107</v>
      </c>
      <c r="S248" s="82">
        <f>'County Data'!N248/'County Data'!M248-1</f>
        <v>0.216392455858748</v>
      </c>
      <c r="T248" s="82">
        <f>'County Data'!AL248/'County Data'!AK248-1</f>
        <v>0.28047921071176884</v>
      </c>
      <c r="U248" s="82">
        <f>'County Data'!AB248/'County Data'!AA248-1</f>
        <v>-0.4194915254237288</v>
      </c>
      <c r="V248" s="82">
        <f>'County Data'!Z248/'County Data'!Y248-1</f>
        <v>0.43958868894601544</v>
      </c>
      <c r="W248" s="82">
        <f>'County Data'!AH248/'County Data'!AG248-1</f>
        <v>0.2191358024691359</v>
      </c>
      <c r="X248" s="82">
        <f>'County Data'!AD248/'County Data'!AC248-1</f>
        <v>0.08823529411764697</v>
      </c>
    </row>
    <row r="249" spans="1:24" ht="12.75">
      <c r="A249" s="29">
        <v>46067</v>
      </c>
      <c r="B249" s="31" t="s">
        <v>392</v>
      </c>
      <c r="C249" s="31" t="s">
        <v>354</v>
      </c>
      <c r="D249" s="32">
        <v>0</v>
      </c>
      <c r="E249" s="28">
        <f>'County Data'!G249</f>
        <v>0</v>
      </c>
      <c r="F249" s="58">
        <f>'County Data'!L249/'County Data'!K249-1</f>
        <v>-0.02263374485596703</v>
      </c>
      <c r="G249" s="47">
        <f t="shared" si="12"/>
        <v>194</v>
      </c>
      <c r="H249" s="58">
        <f>('County Data'!P249-'County Data'!O249)/100</f>
        <v>-0.0019999999999999974</v>
      </c>
      <c r="I249" s="47">
        <f t="shared" si="13"/>
        <v>196</v>
      </c>
      <c r="J249" s="58">
        <f>'County Data'!R249/'County Data'!Q249-1</f>
        <v>0.6831234592577786</v>
      </c>
      <c r="K249" s="47">
        <f t="shared" si="14"/>
        <v>35</v>
      </c>
      <c r="L249" s="47">
        <f t="shared" si="15"/>
        <v>425</v>
      </c>
      <c r="M249" s="59">
        <f>'County Data'!L249/'County Data'!J249</f>
        <v>9.931982829661882</v>
      </c>
      <c r="N249" s="60">
        <f>'County Data'!AN249/'County Data'!N249</f>
        <v>0.1548839719373988</v>
      </c>
      <c r="O249" s="60">
        <f>'County Data'!AB249/'County Data'!N249</f>
        <v>0.09174311926605505</v>
      </c>
      <c r="P249" s="77">
        <f>'County Data'!L249/'County Data'!AO249</f>
        <v>32.3</v>
      </c>
      <c r="Q249" s="62">
        <f>'County Data'!AR249/'County Data'!L249</f>
        <v>0</v>
      </c>
      <c r="R249" s="59">
        <f>'County Data'!L249/'County Data'!AS249</f>
        <v>2.295990901336366</v>
      </c>
      <c r="S249" s="82">
        <f>'County Data'!N249/'County Data'!M249-1</f>
        <v>0.14382716049382727</v>
      </c>
      <c r="T249" s="82">
        <f>'County Data'!AL249/'County Data'!AK249-1</f>
        <v>0.39096045197740104</v>
      </c>
      <c r="U249" s="82">
        <f>'County Data'!AB249/'County Data'!AA249-1</f>
        <v>-0.0449438202247191</v>
      </c>
      <c r="V249" s="82">
        <f>'County Data'!Z249/'County Data'!Y249-1</f>
        <v>0.3481481481481481</v>
      </c>
      <c r="W249" s="82">
        <f>'County Data'!AH249/'County Data'!AG249-1</f>
        <v>-0.0755555555555556</v>
      </c>
      <c r="X249" s="82">
        <f>'County Data'!AD249/'County Data'!AC249-1</f>
        <v>0.034482758620689724</v>
      </c>
    </row>
    <row r="250" spans="1:24" ht="12.75">
      <c r="A250" s="29">
        <v>46069</v>
      </c>
      <c r="B250" s="31" t="s">
        <v>393</v>
      </c>
      <c r="C250" s="31" t="s">
        <v>354</v>
      </c>
      <c r="D250" s="32">
        <v>0</v>
      </c>
      <c r="E250" s="28">
        <f>'County Data'!G250</f>
        <v>0</v>
      </c>
      <c r="F250" s="58">
        <f>'County Data'!L250/'County Data'!K250-1</f>
        <v>-0.01474056603773588</v>
      </c>
      <c r="G250" s="47">
        <f t="shared" si="12"/>
        <v>186</v>
      </c>
      <c r="H250" s="58">
        <f>('County Data'!P250-'County Data'!O250)/100</f>
        <v>-0.015999999999999997</v>
      </c>
      <c r="I250" s="47">
        <f t="shared" si="13"/>
        <v>90</v>
      </c>
      <c r="J250" s="58">
        <f>'County Data'!R250/'County Data'!Q250-1</f>
        <v>0.41908587426206556</v>
      </c>
      <c r="K250" s="47">
        <f t="shared" si="14"/>
        <v>239</v>
      </c>
      <c r="L250" s="47">
        <f t="shared" si="15"/>
        <v>515</v>
      </c>
      <c r="M250" s="59">
        <f>'County Data'!L250/'County Data'!J250</f>
        <v>1.9406087774513106</v>
      </c>
      <c r="N250" s="60">
        <f>'County Data'!AN250/'County Data'!N250</f>
        <v>0.15844155844155844</v>
      </c>
      <c r="O250" s="60">
        <f>'County Data'!AB250/'County Data'!N250</f>
        <v>0</v>
      </c>
      <c r="P250" s="77">
        <f>'County Data'!L250/'County Data'!AO250</f>
        <v>37.13333333333333</v>
      </c>
      <c r="Q250" s="62">
        <f>'County Data'!AR250/'County Data'!L250</f>
        <v>0</v>
      </c>
      <c r="R250" s="59">
        <f>'County Data'!L250/'County Data'!AS250</f>
        <v>2.1729518855656695</v>
      </c>
      <c r="S250" s="82">
        <f>'County Data'!N250/'County Data'!M250-1</f>
        <v>0.26853377265238887</v>
      </c>
      <c r="T250" s="82">
        <f>'County Data'!AL250/'County Data'!AK250-1</f>
        <v>0.3448275862068966</v>
      </c>
      <c r="U250" s="82">
        <f>'County Data'!AB250/'County Data'!AA250-1</f>
        <v>-1</v>
      </c>
      <c r="V250" s="82">
        <f>'County Data'!Z250/'County Data'!Y250-1</f>
        <v>0.3142857142857143</v>
      </c>
      <c r="W250" s="82">
        <f>'County Data'!AH250/'County Data'!AG250-1</f>
        <v>0.597938144329897</v>
      </c>
      <c r="X250" s="82">
        <f>'County Data'!AD250/'County Data'!AC250-1</f>
        <v>-1</v>
      </c>
    </row>
    <row r="251" spans="1:24" ht="12.75">
      <c r="A251" s="29">
        <v>46071</v>
      </c>
      <c r="B251" s="31" t="s">
        <v>132</v>
      </c>
      <c r="C251" s="31" t="s">
        <v>354</v>
      </c>
      <c r="D251" s="32">
        <v>0</v>
      </c>
      <c r="E251" s="28">
        <f>'County Data'!G251</f>
        <v>0</v>
      </c>
      <c r="F251" s="58">
        <f>'County Data'!L251/'County Data'!K251-1</f>
        <v>0.042333689078619674</v>
      </c>
      <c r="G251" s="47">
        <f t="shared" si="12"/>
        <v>133</v>
      </c>
      <c r="H251" s="58">
        <f>('County Data'!P251-'County Data'!O251)/100</f>
        <v>-0.007000000000000002</v>
      </c>
      <c r="I251" s="47">
        <f t="shared" si="13"/>
        <v>150</v>
      </c>
      <c r="J251" s="58">
        <f>'County Data'!R251/'County Data'!Q251-1</f>
        <v>0.30878838835295164</v>
      </c>
      <c r="K251" s="47">
        <f t="shared" si="14"/>
        <v>280</v>
      </c>
      <c r="L251" s="47">
        <f t="shared" si="15"/>
        <v>563</v>
      </c>
      <c r="M251" s="59">
        <f>'County Data'!L251/'County Data'!J251</f>
        <v>1.5674400440809078</v>
      </c>
      <c r="N251" s="60">
        <f>'County Data'!AN251/'County Data'!N251</f>
        <v>0.26063829787234044</v>
      </c>
      <c r="O251" s="60">
        <f>'County Data'!AB251/'County Data'!N251</f>
        <v>0.013829787234042552</v>
      </c>
      <c r="P251" s="77">
        <f>'County Data'!L251/'County Data'!AO251</f>
        <v>53.27272727272727</v>
      </c>
      <c r="Q251" s="62">
        <f>'County Data'!AR251/'County Data'!L251</f>
        <v>0</v>
      </c>
      <c r="R251" s="59">
        <f>'County Data'!L251/'County Data'!AS251</f>
        <v>2.497868712702472</v>
      </c>
      <c r="S251" s="82">
        <f>'County Data'!N251/'County Data'!M251-1</f>
        <v>0.20512820512820507</v>
      </c>
      <c r="T251" s="82">
        <f>'County Data'!AL251/'County Data'!AK251-1</f>
        <v>0.2688679245283019</v>
      </c>
      <c r="U251" s="82">
        <v>0</v>
      </c>
      <c r="V251" s="82">
        <f>'County Data'!Z251/'County Data'!Y251-1</f>
        <v>0.05882352941176472</v>
      </c>
      <c r="W251" s="82">
        <f>'County Data'!AH251/'County Data'!AG251-1</f>
        <v>0.24731182795698925</v>
      </c>
      <c r="X251" s="82">
        <f>'County Data'!AD251/'County Data'!AC251-1</f>
        <v>0.42307692307692313</v>
      </c>
    </row>
    <row r="252" spans="1:24" ht="12.75">
      <c r="A252" s="29">
        <v>46073</v>
      </c>
      <c r="B252" s="31" t="s">
        <v>395</v>
      </c>
      <c r="C252" s="31" t="s">
        <v>354</v>
      </c>
      <c r="D252" s="32">
        <v>0</v>
      </c>
      <c r="E252" s="28">
        <f>'County Data'!G252</f>
        <v>0</v>
      </c>
      <c r="F252" s="58">
        <f>'County Data'!L252/'County Data'!K252-1</f>
        <v>-0.053608247422680444</v>
      </c>
      <c r="G252" s="47">
        <f t="shared" si="12"/>
        <v>217</v>
      </c>
      <c r="H252" s="58">
        <f>('County Data'!P252-'County Data'!O252)/100</f>
        <v>-0.019</v>
      </c>
      <c r="I252" s="47">
        <f t="shared" si="13"/>
        <v>77</v>
      </c>
      <c r="J252" s="58">
        <f>'County Data'!R252/'County Data'!Q252-1</f>
        <v>0.4651951547779274</v>
      </c>
      <c r="K252" s="47">
        <f t="shared" si="14"/>
        <v>210</v>
      </c>
      <c r="L252" s="47">
        <f t="shared" si="15"/>
        <v>504</v>
      </c>
      <c r="M252" s="59">
        <f>'County Data'!L252/'County Data'!J252</f>
        <v>4.327902240325866</v>
      </c>
      <c r="N252" s="60">
        <f>'County Data'!AN252/'County Data'!N252</f>
        <v>0.18063958513396716</v>
      </c>
      <c r="O252" s="60">
        <f>'County Data'!AB252/'County Data'!N252</f>
        <v>0</v>
      </c>
      <c r="P252" s="77">
        <f>'County Data'!L252/'County Data'!AO252</f>
        <v>32.785714285714285</v>
      </c>
      <c r="Q252" s="62">
        <f>'County Data'!AR252/'County Data'!L252</f>
        <v>0</v>
      </c>
      <c r="R252" s="59">
        <f>'County Data'!L252/'County Data'!AS252</f>
        <v>1.9665809768637532</v>
      </c>
      <c r="S252" s="82">
        <f>'County Data'!N252/'County Data'!M252-1</f>
        <v>0.2535211267605635</v>
      </c>
      <c r="T252" s="82">
        <f>'County Data'!AL252/'County Data'!AK252-1</f>
        <v>-0.0492424242424242</v>
      </c>
      <c r="U252" s="82">
        <v>0</v>
      </c>
      <c r="V252" s="82">
        <f>'County Data'!Z252/'County Data'!Y252-1</f>
        <v>-1</v>
      </c>
      <c r="W252" s="82">
        <f>'County Data'!AH252/'County Data'!AG252-1</f>
        <v>-0.03428571428571425</v>
      </c>
      <c r="X252" s="82">
        <f>'County Data'!AD252/'County Data'!AC252-1</f>
        <v>0.6097560975609757</v>
      </c>
    </row>
    <row r="253" spans="1:24" ht="12.75">
      <c r="A253" s="29">
        <v>46075</v>
      </c>
      <c r="B253" s="31" t="s">
        <v>396</v>
      </c>
      <c r="C253" s="31" t="s">
        <v>354</v>
      </c>
      <c r="D253" s="32">
        <v>0</v>
      </c>
      <c r="E253" s="28">
        <f>'County Data'!G253</f>
        <v>2</v>
      </c>
      <c r="F253" s="58">
        <f>'County Data'!L253/'County Data'!K253-1</f>
        <v>-0.09894259818731121</v>
      </c>
      <c r="G253" s="47">
        <f t="shared" si="12"/>
        <v>257</v>
      </c>
      <c r="H253" s="58">
        <f>('County Data'!P253-'County Data'!O253)/100</f>
        <v>-0.032</v>
      </c>
      <c r="I253" s="47">
        <f t="shared" si="13"/>
        <v>27</v>
      </c>
      <c r="J253" s="58">
        <f>'County Data'!R253/'County Data'!Q253-1</f>
        <v>0.3076769591460069</v>
      </c>
      <c r="K253" s="47">
        <f t="shared" si="14"/>
        <v>281</v>
      </c>
      <c r="L253" s="47">
        <f t="shared" si="15"/>
        <v>565</v>
      </c>
      <c r="M253" s="59">
        <f>'County Data'!L253/'County Data'!J253</f>
        <v>1.2290859639001073</v>
      </c>
      <c r="N253" s="60">
        <f>'County Data'!AN253/'County Data'!N253</f>
        <v>0.18326118326118326</v>
      </c>
      <c r="O253" s="60">
        <f>'County Data'!AB253/'County Data'!N253</f>
        <v>0</v>
      </c>
      <c r="P253" s="77">
        <f>'County Data'!L253/'County Data'!AO253</f>
        <v>21.303571428571427</v>
      </c>
      <c r="Q253" s="62">
        <f>'County Data'!AR253/'County Data'!L253</f>
        <v>0</v>
      </c>
      <c r="R253" s="59">
        <f>'County Data'!L253/'County Data'!AS253</f>
        <v>1.9429967426710097</v>
      </c>
      <c r="S253" s="82">
        <f>'County Data'!N253/'County Data'!M253-1</f>
        <v>0.23090586145648317</v>
      </c>
      <c r="T253" s="82">
        <f>'County Data'!AL253/'County Data'!AK253-1</f>
        <v>0.48360655737704916</v>
      </c>
      <c r="U253" s="82">
        <v>0</v>
      </c>
      <c r="V253" s="82">
        <f>'County Data'!Z253/'County Data'!Y253-1</f>
        <v>-0.1578947368421053</v>
      </c>
      <c r="W253" s="82">
        <f>'County Data'!AH253/'County Data'!AG253-1</f>
        <v>0.13736263736263732</v>
      </c>
      <c r="X253" s="82">
        <f>'County Data'!AD253/'County Data'!AC253-1</f>
        <v>0.7837837837837838</v>
      </c>
    </row>
    <row r="254" spans="1:24" ht="12.75">
      <c r="A254" s="29">
        <v>46077</v>
      </c>
      <c r="B254" s="31" t="s">
        <v>397</v>
      </c>
      <c r="C254" s="31" t="s">
        <v>354</v>
      </c>
      <c r="D254" s="32">
        <v>0</v>
      </c>
      <c r="E254" s="28">
        <f>'County Data'!G254</f>
        <v>0</v>
      </c>
      <c r="F254" s="58">
        <f>'County Data'!L254/'County Data'!K254-1</f>
        <v>-0.018565400843881807</v>
      </c>
      <c r="G254" s="47">
        <f t="shared" si="12"/>
        <v>191</v>
      </c>
      <c r="H254" s="58">
        <f>('County Data'!P254-'County Data'!O254)/100</f>
        <v>-0.0020000000000000018</v>
      </c>
      <c r="I254" s="47">
        <f t="shared" si="13"/>
        <v>191</v>
      </c>
      <c r="J254" s="58">
        <f>'County Data'!R254/'County Data'!Q254-1</f>
        <v>0.7051641966442515</v>
      </c>
      <c r="K254" s="47">
        <f t="shared" si="14"/>
        <v>33</v>
      </c>
      <c r="L254" s="47">
        <f t="shared" si="15"/>
        <v>415</v>
      </c>
      <c r="M254" s="59">
        <f>'County Data'!L254/'County Data'!J254</f>
        <v>6.935664702654995</v>
      </c>
      <c r="N254" s="60">
        <f>'County Data'!AN254/'County Data'!N254</f>
        <v>0.13920566260322453</v>
      </c>
      <c r="O254" s="60">
        <f>'County Data'!AB254/'County Data'!N254</f>
        <v>0.13055446323240266</v>
      </c>
      <c r="P254" s="77">
        <f>'County Data'!L254/'County Data'!AO254</f>
        <v>28.504901960784313</v>
      </c>
      <c r="Q254" s="62">
        <f>'County Data'!AR254/'County Data'!L254</f>
        <v>0</v>
      </c>
      <c r="R254" s="59">
        <f>'County Data'!L254/'County Data'!AS254</f>
        <v>2.134728340675477</v>
      </c>
      <c r="S254" s="82">
        <f>'County Data'!N254/'County Data'!M254-1</f>
        <v>0.12273730684326711</v>
      </c>
      <c r="T254" s="82">
        <f>'County Data'!AL254/'County Data'!AK254-1</f>
        <v>0.18566176470588225</v>
      </c>
      <c r="U254" s="82">
        <f>'County Data'!AB254/'County Data'!AA254-1</f>
        <v>0.14089347079037795</v>
      </c>
      <c r="V254" s="82">
        <f>'County Data'!Z254/'County Data'!Y254-1</f>
        <v>0.4628099173553719</v>
      </c>
      <c r="W254" s="82">
        <f>'County Data'!AH254/'County Data'!AG254-1</f>
        <v>0.19480519480519476</v>
      </c>
      <c r="X254" s="82">
        <f>'County Data'!AD254/'County Data'!AC254-1</f>
        <v>0.08208955223880587</v>
      </c>
    </row>
    <row r="255" spans="1:24" ht="12.75">
      <c r="A255" s="29">
        <v>46079</v>
      </c>
      <c r="B255" s="31" t="s">
        <v>141</v>
      </c>
      <c r="C255" s="31" t="s">
        <v>354</v>
      </c>
      <c r="D255" s="32">
        <v>0</v>
      </c>
      <c r="E255" s="28">
        <f>'County Data'!G255</f>
        <v>0</v>
      </c>
      <c r="F255" s="58">
        <f>'County Data'!L255/'County Data'!K255-1</f>
        <v>0.06881516587677727</v>
      </c>
      <c r="G255" s="47">
        <f t="shared" si="12"/>
        <v>117</v>
      </c>
      <c r="H255" s="58">
        <f>('County Data'!P255-'County Data'!O255)/100</f>
        <v>-0.024</v>
      </c>
      <c r="I255" s="47">
        <f t="shared" si="13"/>
        <v>51</v>
      </c>
      <c r="J255" s="58">
        <f>'County Data'!R255/'County Data'!Q255-1</f>
        <v>0.5642013673088875</v>
      </c>
      <c r="K255" s="47">
        <f t="shared" si="14"/>
        <v>117</v>
      </c>
      <c r="L255" s="47">
        <f t="shared" si="15"/>
        <v>285</v>
      </c>
      <c r="M255" s="59">
        <f>'County Data'!L255/'County Data'!J255</f>
        <v>20.018818683757345</v>
      </c>
      <c r="N255" s="60">
        <f>'County Data'!AN255/'County Data'!N255</f>
        <v>0.16916259168704156</v>
      </c>
      <c r="O255" s="60">
        <f>'County Data'!AB255/'County Data'!N255</f>
        <v>0.1784841075794621</v>
      </c>
      <c r="P255" s="77">
        <f>'County Data'!L255/'County Data'!AO255</f>
        <v>32.03409090909091</v>
      </c>
      <c r="Q255" s="62">
        <f>'County Data'!AR255/'County Data'!L255</f>
        <v>0.5799929052855622</v>
      </c>
      <c r="R255" s="59">
        <f>'County Data'!L255/'County Data'!AS255</f>
        <v>2.1347974252177204</v>
      </c>
      <c r="S255" s="82">
        <f>'County Data'!N255/'County Data'!M255-1</f>
        <v>0.23494999056425736</v>
      </c>
      <c r="T255" s="82">
        <f>'County Data'!AL255/'County Data'!AK255-1</f>
        <v>0.13090128755364816</v>
      </c>
      <c r="U255" s="82">
        <f>'County Data'!AB255/'County Data'!AA255-1</f>
        <v>0.6709585121602288</v>
      </c>
      <c r="V255" s="82">
        <f>'County Data'!Z255/'County Data'!Y255-1</f>
        <v>0.914027149321267</v>
      </c>
      <c r="W255" s="82">
        <f>'County Data'!AH255/'County Data'!AG255-1</f>
        <v>0.21354166666666674</v>
      </c>
      <c r="X255" s="82">
        <f>'County Data'!AD255/'County Data'!AC255-1</f>
        <v>0.2763157894736843</v>
      </c>
    </row>
    <row r="256" spans="1:24" ht="12.75">
      <c r="A256" s="29">
        <v>46081</v>
      </c>
      <c r="B256" s="31" t="s">
        <v>398</v>
      </c>
      <c r="C256" s="31" t="s">
        <v>354</v>
      </c>
      <c r="D256" s="32">
        <v>0</v>
      </c>
      <c r="E256" s="28">
        <f>'County Data'!G256</f>
        <v>0</v>
      </c>
      <c r="F256" s="58">
        <f>'County Data'!L256/'County Data'!K256-1</f>
        <v>0.05553134834180584</v>
      </c>
      <c r="G256" s="47">
        <f t="shared" si="12"/>
        <v>124</v>
      </c>
      <c r="H256" s="58">
        <f>('County Data'!P256-'County Data'!O256)/100</f>
        <v>-0.02</v>
      </c>
      <c r="I256" s="47">
        <f t="shared" si="13"/>
        <v>71</v>
      </c>
      <c r="J256" s="58">
        <f>'County Data'!R256/'County Data'!Q256-1</f>
        <v>0.3731295967537409</v>
      </c>
      <c r="K256" s="47">
        <f t="shared" si="14"/>
        <v>258</v>
      </c>
      <c r="L256" s="47">
        <f t="shared" si="15"/>
        <v>453</v>
      </c>
      <c r="M256" s="59">
        <f>'County Data'!L256/'County Data'!J256</f>
        <v>27.250456215783817</v>
      </c>
      <c r="N256" s="60">
        <f>'County Data'!AN256/'County Data'!N256</f>
        <v>0.15083756537557796</v>
      </c>
      <c r="O256" s="60">
        <f>'County Data'!AB256/'County Data'!N256</f>
        <v>0.05692412643068294</v>
      </c>
      <c r="P256" s="77">
        <f>'County Data'!L256/'County Data'!AO256</f>
        <v>26.58780487804878</v>
      </c>
      <c r="Q256" s="62">
        <f>'County Data'!AR256/'County Data'!L256</f>
        <v>0.3947344280341253</v>
      </c>
      <c r="R256" s="59">
        <f>'County Data'!L256/'County Data'!AS256</f>
        <v>2.0909178095329435</v>
      </c>
      <c r="S256" s="82">
        <f>'County Data'!N256/'County Data'!M256-1</f>
        <v>0.04218342681096443</v>
      </c>
      <c r="T256" s="82">
        <f>'County Data'!AL256/'County Data'!AK256-1</f>
        <v>0.5968137254901962</v>
      </c>
      <c r="U256" s="82">
        <f>'County Data'!AB256/'County Data'!AA256-1</f>
        <v>-0.12060889929742391</v>
      </c>
      <c r="V256" s="82">
        <f>'County Data'!Z256/'County Data'!Y256-1</f>
        <v>0.17322834645669283</v>
      </c>
      <c r="W256" s="82">
        <f>'County Data'!AH256/'County Data'!AG256-1</f>
        <v>-0.09794520547945207</v>
      </c>
      <c r="X256" s="82">
        <f>'County Data'!AD256/'County Data'!AC256-1</f>
        <v>-0.05915492957746482</v>
      </c>
    </row>
    <row r="257" spans="1:24" ht="12.75">
      <c r="A257" s="29">
        <v>46083</v>
      </c>
      <c r="B257" s="31" t="s">
        <v>145</v>
      </c>
      <c r="C257" s="31" t="s">
        <v>354</v>
      </c>
      <c r="D257" s="32">
        <v>0</v>
      </c>
      <c r="E257" s="28">
        <f>'County Data'!G257</f>
        <v>0</v>
      </c>
      <c r="F257" s="58">
        <f>'County Data'!L257/'County Data'!K257-1</f>
        <v>0.5642056135347118</v>
      </c>
      <c r="G257" s="47">
        <f t="shared" si="12"/>
        <v>1</v>
      </c>
      <c r="H257" s="58">
        <f>('County Data'!P257-'County Data'!O257)/100</f>
        <v>-0.013000000000000001</v>
      </c>
      <c r="I257" s="47">
        <f t="shared" si="13"/>
        <v>111</v>
      </c>
      <c r="J257" s="58">
        <f>'County Data'!R257/'County Data'!Q257-1</f>
        <v>0.37522887011989847</v>
      </c>
      <c r="K257" s="47">
        <f t="shared" si="14"/>
        <v>257</v>
      </c>
      <c r="L257" s="47">
        <f t="shared" si="15"/>
        <v>369</v>
      </c>
      <c r="M257" s="59">
        <f>'County Data'!L257/'County Data'!J257</f>
        <v>41.73902514961774</v>
      </c>
      <c r="N257" s="60">
        <f>'County Data'!AN257/'County Data'!N257</f>
        <v>0.12155404539043467</v>
      </c>
      <c r="O257" s="60">
        <f>'County Data'!AB257/'County Data'!N257</f>
        <v>0.09924349275548147</v>
      </c>
      <c r="P257" s="77">
        <f>'County Data'!L257/'County Data'!AO257</f>
        <v>39.820132013201324</v>
      </c>
      <c r="Q257" s="62">
        <f>'County Data'!AR257/'County Data'!L257</f>
        <v>0.27433591645601096</v>
      </c>
      <c r="R257" s="59">
        <f>'County Data'!L257/'County Data'!AS257</f>
        <v>2.6427554484722373</v>
      </c>
      <c r="S257" s="82">
        <f>'County Data'!N257/'County Data'!M257-1</f>
        <v>0.4972163563063927</v>
      </c>
      <c r="T257" s="82">
        <f>'County Data'!AL257/'County Data'!AK257-1</f>
        <v>0.5281054823039555</v>
      </c>
      <c r="U257" s="82">
        <f>'County Data'!AB257/'County Data'!AA257-1</f>
        <v>0.303030303030303</v>
      </c>
      <c r="V257" s="82">
        <f>'County Data'!Z257/'County Data'!Y257-1</f>
        <v>1.4096385542168677</v>
      </c>
      <c r="W257" s="82">
        <f>'County Data'!AH257/'County Data'!AG257-1</f>
        <v>0.49846782431052095</v>
      </c>
      <c r="X257" s="82">
        <f>'County Data'!AD257/'County Data'!AC257-1</f>
        <v>0.7740384615384615</v>
      </c>
    </row>
    <row r="258" spans="1:24" ht="12.75">
      <c r="A258" s="29">
        <v>46085</v>
      </c>
      <c r="B258" s="31" t="s">
        <v>400</v>
      </c>
      <c r="C258" s="31" t="s">
        <v>354</v>
      </c>
      <c r="D258" s="32">
        <v>0</v>
      </c>
      <c r="E258" s="28">
        <f>'County Data'!G258</f>
        <v>0</v>
      </c>
      <c r="F258" s="58">
        <f>'County Data'!L258/'County Data'!K258-1</f>
        <v>0.07064321055525014</v>
      </c>
      <c r="G258" s="47">
        <f t="shared" si="12"/>
        <v>113</v>
      </c>
      <c r="H258" s="58">
        <f>('County Data'!P258-'County Data'!O258)/100</f>
        <v>-0.0009999999999999966</v>
      </c>
      <c r="I258" s="47">
        <f t="shared" si="13"/>
        <v>207</v>
      </c>
      <c r="J258" s="58">
        <f>'County Data'!R258/'County Data'!Q258-1</f>
        <v>0.37207640332640324</v>
      </c>
      <c r="K258" s="47">
        <f t="shared" si="14"/>
        <v>260</v>
      </c>
      <c r="L258" s="47">
        <f t="shared" si="15"/>
        <v>580</v>
      </c>
      <c r="M258" s="59">
        <f>'County Data'!L258/'County Data'!J258</f>
        <v>2.374884151992586</v>
      </c>
      <c r="N258" s="60">
        <f>'County Data'!AN258/'County Data'!N258</f>
        <v>0.15193370165745856</v>
      </c>
      <c r="O258" s="60">
        <f>'County Data'!AB258/'County Data'!N258</f>
        <v>0</v>
      </c>
      <c r="P258" s="77">
        <f>'County Data'!L258/'County Data'!AO258</f>
        <v>56.44927536231884</v>
      </c>
      <c r="Q258" s="62">
        <f>'County Data'!AR258/'County Data'!L258</f>
        <v>0</v>
      </c>
      <c r="R258" s="59">
        <f>'County Data'!L258/'County Data'!AS258</f>
        <v>2.38080684596577</v>
      </c>
      <c r="S258" s="82">
        <f>'County Data'!N258/'County Data'!M258-1</f>
        <v>0.4365079365079365</v>
      </c>
      <c r="T258" s="82">
        <f>'County Data'!AL258/'County Data'!AK258-1</f>
        <v>1.1223880597014926</v>
      </c>
      <c r="U258" s="82">
        <f>'County Data'!AB258/'County Data'!AA258-1</f>
        <v>-1</v>
      </c>
      <c r="V258" s="82">
        <f>'County Data'!Z258/'County Data'!Y258-1</f>
        <v>-1</v>
      </c>
      <c r="W258" s="82">
        <f>'County Data'!AH258/'County Data'!AG258-1</f>
        <v>0.3031358885017421</v>
      </c>
      <c r="X258" s="82">
        <f>'County Data'!AD258/'County Data'!AC258-1</f>
        <v>0.2962962962962963</v>
      </c>
    </row>
    <row r="259" spans="1:24" ht="12.75">
      <c r="A259" s="29">
        <v>46087</v>
      </c>
      <c r="B259" s="31" t="s">
        <v>403</v>
      </c>
      <c r="C259" s="31" t="s">
        <v>354</v>
      </c>
      <c r="D259" s="32">
        <v>0</v>
      </c>
      <c r="E259" s="28">
        <f>'County Data'!G259</f>
        <v>0</v>
      </c>
      <c r="F259" s="58">
        <f>'County Data'!L259/'County Data'!K259-1</f>
        <v>0.025316455696202445</v>
      </c>
      <c r="G259" s="47">
        <f t="shared" si="12"/>
        <v>147</v>
      </c>
      <c r="H259" s="58">
        <f>('County Data'!P259-'County Data'!O259)/100</f>
        <v>-0.009</v>
      </c>
      <c r="I259" s="47">
        <f t="shared" si="13"/>
        <v>138</v>
      </c>
      <c r="J259" s="58">
        <f>'County Data'!R259/'County Data'!Q259-1</f>
        <v>0.6431554524361949</v>
      </c>
      <c r="K259" s="47">
        <f t="shared" si="14"/>
        <v>54</v>
      </c>
      <c r="L259" s="47">
        <f t="shared" si="15"/>
        <v>339</v>
      </c>
      <c r="M259" s="59">
        <f>'County Data'!L259/'County Data'!J259</f>
        <v>10.142608695652173</v>
      </c>
      <c r="N259" s="60">
        <f>'County Data'!AN259/'County Data'!N259</f>
        <v>0.14761513157894737</v>
      </c>
      <c r="O259" s="60">
        <f>'County Data'!AB259/'County Data'!N259</f>
        <v>0.11060855263157894</v>
      </c>
      <c r="P259" s="77">
        <f>'County Data'!L259/'County Data'!AO259</f>
        <v>32.764044943820224</v>
      </c>
      <c r="Q259" s="62">
        <f>'County Data'!AR259/'County Data'!L259</f>
        <v>0</v>
      </c>
      <c r="R259" s="59">
        <f>'County Data'!L259/'County Data'!AS259</f>
        <v>2.4473352916491815</v>
      </c>
      <c r="S259" s="82">
        <f>'County Data'!N259/'County Data'!M259-1</f>
        <v>0.10045248868778289</v>
      </c>
      <c r="T259" s="82">
        <f>'County Data'!AL259/'County Data'!AK259-1</f>
        <v>0.10430463576158933</v>
      </c>
      <c r="U259" s="82">
        <f>'County Data'!AB259/'County Data'!AA259-1</f>
        <v>0.08032128514056236</v>
      </c>
      <c r="V259" s="82">
        <f>'County Data'!Z259/'County Data'!Y259-1</f>
        <v>0.42553191489361697</v>
      </c>
      <c r="W259" s="82">
        <f>'County Data'!AH259/'County Data'!AG259-1</f>
        <v>0.2148148148148148</v>
      </c>
      <c r="X259" s="82">
        <f>'County Data'!AD259/'County Data'!AC259-1</f>
        <v>0.015503875968992276</v>
      </c>
    </row>
    <row r="260" spans="1:24" ht="12.75">
      <c r="A260" s="29">
        <v>46089</v>
      </c>
      <c r="B260" s="31" t="s">
        <v>404</v>
      </c>
      <c r="C260" s="31" t="s">
        <v>354</v>
      </c>
      <c r="D260" s="32">
        <v>0</v>
      </c>
      <c r="E260" s="28">
        <f>'County Data'!G260</f>
        <v>0</v>
      </c>
      <c r="F260" s="58">
        <f>'County Data'!L260/'County Data'!K260-1</f>
        <v>-0.1003717472118959</v>
      </c>
      <c r="G260" s="47">
        <f t="shared" si="12"/>
        <v>258</v>
      </c>
      <c r="H260" s="58">
        <f>('County Data'!P260-'County Data'!O260)/100</f>
        <v>-0.014999999999999998</v>
      </c>
      <c r="I260" s="47">
        <f t="shared" si="13"/>
        <v>101</v>
      </c>
      <c r="J260" s="58">
        <f>'County Data'!R260/'County Data'!Q260-1</f>
        <v>0.5049484815618221</v>
      </c>
      <c r="K260" s="47">
        <f t="shared" si="14"/>
        <v>175</v>
      </c>
      <c r="L260" s="47">
        <f t="shared" si="15"/>
        <v>534</v>
      </c>
      <c r="M260" s="59">
        <f>'County Data'!L260/'County Data'!J260</f>
        <v>2.554089709762533</v>
      </c>
      <c r="N260" s="60">
        <f>'County Data'!AN260/'County Data'!N260</f>
        <v>0.18198362147406733</v>
      </c>
      <c r="O260" s="60">
        <f>'County Data'!AB260/'County Data'!N260</f>
        <v>0.044585987261146494</v>
      </c>
      <c r="P260" s="77">
        <f>'County Data'!L260/'County Data'!AO260</f>
        <v>31.225806451612904</v>
      </c>
      <c r="Q260" s="62">
        <f>'County Data'!AR260/'County Data'!L260</f>
        <v>0</v>
      </c>
      <c r="R260" s="59">
        <f>'County Data'!L260/'County Data'!AS260</f>
        <v>1.9822525597269625</v>
      </c>
      <c r="S260" s="82">
        <f>'County Data'!N260/'County Data'!M260-1</f>
        <v>-0.0072267389340560095</v>
      </c>
      <c r="T260" s="82">
        <f>'County Data'!AL260/'County Data'!AK260-1</f>
        <v>0.09651474530831106</v>
      </c>
      <c r="U260" s="82">
        <f>'County Data'!AB260/'County Data'!AA260-1</f>
        <v>-0.20967741935483875</v>
      </c>
      <c r="V260" s="82">
        <f>'County Data'!Z260/'County Data'!Y260-1</f>
        <v>0.07017543859649122</v>
      </c>
      <c r="W260" s="82">
        <f>'County Data'!AH260/'County Data'!AG260-1</f>
        <v>-0.1333333333333333</v>
      </c>
      <c r="X260" s="82">
        <f>'County Data'!AD260/'County Data'!AC260-1</f>
        <v>-1</v>
      </c>
    </row>
    <row r="261" spans="1:24" ht="12.75">
      <c r="A261" s="29">
        <v>46091</v>
      </c>
      <c r="B261" s="31" t="s">
        <v>149</v>
      </c>
      <c r="C261" s="31" t="s">
        <v>354</v>
      </c>
      <c r="D261" s="32">
        <v>0</v>
      </c>
      <c r="E261" s="28">
        <f>'County Data'!G261</f>
        <v>0</v>
      </c>
      <c r="F261" s="58">
        <f>'County Data'!L261/'County Data'!K261-1</f>
        <v>-0.05532617671345996</v>
      </c>
      <c r="G261" s="47">
        <f t="shared" si="12"/>
        <v>219</v>
      </c>
      <c r="H261" s="58">
        <f>('County Data'!P261-'County Data'!O261)/100</f>
        <v>-0.005999999999999997</v>
      </c>
      <c r="I261" s="47">
        <f t="shared" si="13"/>
        <v>159</v>
      </c>
      <c r="J261" s="58">
        <f>'County Data'!R261/'County Data'!Q261-1</f>
        <v>0.48820366509382196</v>
      </c>
      <c r="K261" s="47">
        <f t="shared" si="14"/>
        <v>192</v>
      </c>
      <c r="L261" s="47">
        <f t="shared" si="15"/>
        <v>570</v>
      </c>
      <c r="M261" s="59">
        <f>'County Data'!L261/'County Data'!J261</f>
        <v>5.4606205250596656</v>
      </c>
      <c r="N261" s="60">
        <f>'County Data'!AN261/'County Data'!N261</f>
        <v>0.19146825396825398</v>
      </c>
      <c r="O261" s="60">
        <f>'County Data'!AB261/'County Data'!N261</f>
        <v>0.18154761904761904</v>
      </c>
      <c r="P261" s="77">
        <f>'County Data'!L261/'County Data'!AO261</f>
        <v>31.77777777777778</v>
      </c>
      <c r="Q261" s="62">
        <f>'County Data'!AR261/'County Data'!L261</f>
        <v>0</v>
      </c>
      <c r="R261" s="59">
        <f>'County Data'!L261/'County Data'!AS261</f>
        <v>1.786104605776737</v>
      </c>
      <c r="S261" s="82">
        <f>'County Data'!N261/'County Data'!M261-1</f>
        <v>0.1707317073170731</v>
      </c>
      <c r="T261" s="82">
        <f>'County Data'!AL261/'County Data'!AK261-1</f>
        <v>0.25409836065573765</v>
      </c>
      <c r="U261" s="82">
        <f>'County Data'!AB261/'County Data'!AA261-1</f>
        <v>0.15822784810126578</v>
      </c>
      <c r="V261" s="82">
        <f>'County Data'!Z261/'County Data'!Y261-1</f>
        <v>-1</v>
      </c>
      <c r="W261" s="82">
        <f>'County Data'!AH261/'County Data'!AG261-1</f>
        <v>0.14117647058823524</v>
      </c>
      <c r="X261" s="82">
        <f>'County Data'!AD261/'County Data'!AC261-1</f>
        <v>0.0923076923076922</v>
      </c>
    </row>
    <row r="262" spans="1:24" ht="12.75">
      <c r="A262" s="29">
        <v>46093</v>
      </c>
      <c r="B262" s="31" t="s">
        <v>405</v>
      </c>
      <c r="C262" s="31" t="s">
        <v>354</v>
      </c>
      <c r="D262" s="32">
        <v>0</v>
      </c>
      <c r="E262" s="28">
        <f>'County Data'!G262</f>
        <v>0</v>
      </c>
      <c r="F262" s="58">
        <f>'County Data'!L262/'County Data'!K262-1</f>
        <v>0.1085565408172593</v>
      </c>
      <c r="G262" s="47">
        <f aca="true" t="shared" si="16" ref="G262:G308">RANK(F262,$F$6:$F$308)</f>
        <v>78</v>
      </c>
      <c r="H262" s="58">
        <f>('County Data'!P262-'County Data'!O262)/100</f>
        <v>-0.014000000000000004</v>
      </c>
      <c r="I262" s="47">
        <f aca="true" t="shared" si="17" ref="I262:I308">RANK(H262,$H$6:$H$308,1)</f>
        <v>103</v>
      </c>
      <c r="J262" s="58">
        <f>'County Data'!R262/'County Data'!Q262-1</f>
        <v>0.5725190839694656</v>
      </c>
      <c r="K262" s="47">
        <f aca="true" t="shared" si="18" ref="K262:K308">RANK(J262,$J$6:$J$308)</f>
        <v>111</v>
      </c>
      <c r="L262" s="47">
        <f t="shared" si="15"/>
        <v>292</v>
      </c>
      <c r="M262" s="59">
        <f>'County Data'!L262/'County Data'!J262</f>
        <v>6.987625509601394</v>
      </c>
      <c r="N262" s="60">
        <f>'County Data'!AN262/'County Data'!N262</f>
        <v>0.20023429755789854</v>
      </c>
      <c r="O262" s="60">
        <f>'County Data'!AB262/'County Data'!N262</f>
        <v>0.052086149409750385</v>
      </c>
      <c r="P262" s="77">
        <f>'County Data'!L262/'County Data'!AO262</f>
        <v>46.73025048169557</v>
      </c>
      <c r="Q262" s="62">
        <f>'County Data'!AR262/'County Data'!L262</f>
        <v>0.2656166247474539</v>
      </c>
      <c r="R262" s="59">
        <f>'County Data'!L262/'County Data'!AS262</f>
        <v>2.3896935658685585</v>
      </c>
      <c r="S262" s="82">
        <f>'County Data'!N262/'County Data'!M262-1</f>
        <v>0.26159618008185537</v>
      </c>
      <c r="T262" s="82">
        <f>'County Data'!AL262/'County Data'!AK262-1</f>
        <v>0.4859974149073676</v>
      </c>
      <c r="U262" s="82">
        <f>'County Data'!AB262/'County Data'!AA262-1</f>
        <v>0.4271604938271605</v>
      </c>
      <c r="V262" s="82">
        <f>'County Data'!Z262/'County Data'!Y262-1</f>
        <v>0.343032159264931</v>
      </c>
      <c r="W262" s="82">
        <f>'County Data'!AH262/'County Data'!AG262-1</f>
        <v>0.20300261096605743</v>
      </c>
      <c r="X262" s="82">
        <f>'County Data'!AD262/'County Data'!AC262-1</f>
        <v>0.636150234741784</v>
      </c>
    </row>
    <row r="263" spans="1:24" ht="12.75">
      <c r="A263" s="29">
        <v>46095</v>
      </c>
      <c r="B263" s="31" t="s">
        <v>406</v>
      </c>
      <c r="C263" s="31" t="s">
        <v>354</v>
      </c>
      <c r="D263" s="32">
        <v>0</v>
      </c>
      <c r="E263" s="28">
        <f>'County Data'!G263</f>
        <v>0</v>
      </c>
      <c r="F263" s="58">
        <f>'County Data'!L263/'County Data'!K263-1</f>
        <v>-0.0252690687880206</v>
      </c>
      <c r="G263" s="47">
        <f t="shared" si="16"/>
        <v>196</v>
      </c>
      <c r="H263" s="58">
        <f>('County Data'!P263-'County Data'!O263)/100</f>
        <v>-0.009000000000000003</v>
      </c>
      <c r="I263" s="47">
        <f t="shared" si="17"/>
        <v>135</v>
      </c>
      <c r="J263" s="58">
        <f>'County Data'!R263/'County Data'!Q263-1</f>
        <v>0.24353810003356835</v>
      </c>
      <c r="K263" s="47">
        <f t="shared" si="18"/>
        <v>289</v>
      </c>
      <c r="L263" s="47">
        <f aca="true" t="shared" si="19" ref="L263:L308">K263+I263+G263</f>
        <v>620</v>
      </c>
      <c r="M263" s="59">
        <f>'County Data'!L263/'County Data'!J263</f>
        <v>1.5942017893633142</v>
      </c>
      <c r="N263" s="60">
        <f>'County Data'!AN263/'County Data'!N263</f>
        <v>0.41648106904231624</v>
      </c>
      <c r="O263" s="60">
        <f>'County Data'!AB263/'County Data'!N263</f>
        <v>0</v>
      </c>
      <c r="P263" s="77">
        <f>'County Data'!L263/'County Data'!AO263</f>
        <v>69.43333333333334</v>
      </c>
      <c r="Q263" s="62">
        <f>'County Data'!AR263/'County Data'!L263</f>
        <v>0</v>
      </c>
      <c r="R263" s="59">
        <f>'County Data'!L263/'County Data'!AS263</f>
        <v>2.5279126213592233</v>
      </c>
      <c r="S263" s="82">
        <f>'County Data'!N263/'County Data'!M263-1</f>
        <v>0</v>
      </c>
      <c r="T263" s="82">
        <f>'County Data'!AL263/'County Data'!AK263-1</f>
        <v>-1</v>
      </c>
      <c r="U263" s="82">
        <v>0</v>
      </c>
      <c r="V263" s="82">
        <f>'County Data'!Z263/'County Data'!Y263-1</f>
        <v>1</v>
      </c>
      <c r="W263" s="82">
        <f>'County Data'!AH263/'County Data'!AG263-1</f>
        <v>0.9534883720930232</v>
      </c>
      <c r="X263" s="82">
        <f>'County Data'!AD263/'County Data'!AC263-1</f>
        <v>-1</v>
      </c>
    </row>
    <row r="264" spans="1:24" ht="12.75">
      <c r="A264" s="29">
        <v>46097</v>
      </c>
      <c r="B264" s="31" t="s">
        <v>407</v>
      </c>
      <c r="C264" s="31" t="s">
        <v>354</v>
      </c>
      <c r="D264" s="32">
        <v>0</v>
      </c>
      <c r="E264" s="28">
        <f>'County Data'!G264</f>
        <v>0</v>
      </c>
      <c r="F264" s="58">
        <f>'County Data'!L264/'County Data'!K264-1</f>
        <v>-0.11858190709046457</v>
      </c>
      <c r="G264" s="47">
        <f t="shared" si="16"/>
        <v>273</v>
      </c>
      <c r="H264" s="58">
        <f>('County Data'!P264-'County Data'!O264)/100</f>
        <v>-0.0010000000000000009</v>
      </c>
      <c r="I264" s="47">
        <f t="shared" si="17"/>
        <v>202</v>
      </c>
      <c r="J264" s="58">
        <f>'County Data'!R264/'County Data'!Q264-1</f>
        <v>0.5288942338122666</v>
      </c>
      <c r="K264" s="47">
        <f t="shared" si="18"/>
        <v>155</v>
      </c>
      <c r="L264" s="47">
        <f t="shared" si="19"/>
        <v>630</v>
      </c>
      <c r="M264" s="59">
        <f>'County Data'!L264/'County Data'!J264</f>
        <v>5.0562782706266</v>
      </c>
      <c r="N264" s="60">
        <f>'County Data'!AN264/'County Data'!N264</f>
        <v>0.16003005259203607</v>
      </c>
      <c r="O264" s="60">
        <f>'County Data'!AB264/'County Data'!N264</f>
        <v>0</v>
      </c>
      <c r="P264" s="77">
        <f>'County Data'!L264/'County Data'!AO264</f>
        <v>39.50684931506849</v>
      </c>
      <c r="Q264" s="62">
        <f>'County Data'!AR264/'County Data'!L264</f>
        <v>0</v>
      </c>
      <c r="R264" s="59">
        <f>'County Data'!L264/'County Data'!AS264</f>
        <v>2.0482954545454546</v>
      </c>
      <c r="S264" s="82">
        <f>'County Data'!N264/'County Data'!M264-1</f>
        <v>-0.015532544378698221</v>
      </c>
      <c r="T264" s="82">
        <f>'County Data'!AL264/'County Data'!AK264-1</f>
        <v>-0.02795031055900621</v>
      </c>
      <c r="U264" s="82">
        <f>'County Data'!AB264/'County Data'!AA264-1</f>
        <v>-1</v>
      </c>
      <c r="V264" s="82">
        <f>'County Data'!Z264/'County Data'!Y264-1</f>
        <v>0.07894736842105265</v>
      </c>
      <c r="W264" s="82">
        <f>'County Data'!AH264/'County Data'!AG264-1</f>
        <v>-0.00512820512820511</v>
      </c>
      <c r="X264" s="82">
        <f>'County Data'!AD264/'County Data'!AC264-1</f>
        <v>-1</v>
      </c>
    </row>
    <row r="265" spans="1:24" ht="12.75">
      <c r="A265" s="29">
        <v>46099</v>
      </c>
      <c r="B265" s="31" t="s">
        <v>408</v>
      </c>
      <c r="C265" s="31" t="s">
        <v>354</v>
      </c>
      <c r="D265" s="32">
        <v>1</v>
      </c>
      <c r="E265" s="28">
        <f>'County Data'!G265</f>
        <v>0</v>
      </c>
      <c r="F265" s="58">
        <f>'County Data'!L265/'County Data'!K265-1</f>
        <v>0.19765929778933677</v>
      </c>
      <c r="G265" s="47">
        <f t="shared" si="16"/>
        <v>31</v>
      </c>
      <c r="H265" s="58">
        <f>('County Data'!P265-'County Data'!O265)/100</f>
        <v>-0.012999999999999998</v>
      </c>
      <c r="I265" s="47">
        <f t="shared" si="17"/>
        <v>112</v>
      </c>
      <c r="J265" s="58">
        <f>'County Data'!R265/'County Data'!Q265-1</f>
        <v>0.6286706501200143</v>
      </c>
      <c r="K265" s="47">
        <f t="shared" si="18"/>
        <v>71</v>
      </c>
      <c r="L265" s="47">
        <f t="shared" si="19"/>
        <v>214</v>
      </c>
      <c r="M265" s="59">
        <f>'County Data'!L265/'County Data'!J265</f>
        <v>183.25073841096432</v>
      </c>
      <c r="N265" s="60">
        <f>'County Data'!AN265/'County Data'!N265</f>
        <v>0.07545112192060255</v>
      </c>
      <c r="O265" s="60">
        <f>'County Data'!AB265/'County Data'!N265</f>
        <v>0.11191746430252628</v>
      </c>
      <c r="P265" s="77">
        <f>'County Data'!L265/'County Data'!AO265</f>
        <v>28.87091121495327</v>
      </c>
      <c r="Q265" s="62">
        <f>'County Data'!AR265/'County Data'!L265</f>
        <v>0.829829850081939</v>
      </c>
      <c r="R265" s="59">
        <f>'County Data'!L265/'County Data'!AS265</f>
        <v>2.461626575028637</v>
      </c>
      <c r="S265" s="82">
        <f>'County Data'!N265/'County Data'!M265-1</f>
        <v>0.3995981069299104</v>
      </c>
      <c r="T265" s="82">
        <f>'County Data'!AL265/'County Data'!AK265-1</f>
        <v>0.5139046641996117</v>
      </c>
      <c r="U265" s="82">
        <f>'County Data'!AB265/'County Data'!AA265-1</f>
        <v>0.5258316397475666</v>
      </c>
      <c r="V265" s="82">
        <f>'County Data'!Z265/'County Data'!Y265-1</f>
        <v>0.40285423037716606</v>
      </c>
      <c r="W265" s="82">
        <f>'County Data'!AH265/'County Data'!AG265-1</f>
        <v>0.31145011998628735</v>
      </c>
      <c r="X265" s="82">
        <f>'County Data'!AD265/'County Data'!AC265-1</f>
        <v>0.3137015029709891</v>
      </c>
    </row>
    <row r="266" spans="1:24" ht="12.75">
      <c r="A266" s="29">
        <v>46101</v>
      </c>
      <c r="B266" s="31" t="s">
        <v>410</v>
      </c>
      <c r="C266" s="31" t="s">
        <v>354</v>
      </c>
      <c r="D266" s="32">
        <v>0</v>
      </c>
      <c r="E266" s="28">
        <f>'County Data'!G266</f>
        <v>0</v>
      </c>
      <c r="F266" s="58">
        <f>'County Data'!L266/'County Data'!K266-1</f>
        <v>0.013523897341324753</v>
      </c>
      <c r="G266" s="47">
        <f t="shared" si="16"/>
        <v>167</v>
      </c>
      <c r="H266" s="58">
        <f>('County Data'!P266-'County Data'!O266)/100</f>
        <v>0.0009999999999999966</v>
      </c>
      <c r="I266" s="47">
        <f t="shared" si="17"/>
        <v>219</v>
      </c>
      <c r="J266" s="58">
        <f>'County Data'!R266/'County Data'!Q266-1</f>
        <v>0.4859204505455825</v>
      </c>
      <c r="K266" s="47">
        <f t="shared" si="18"/>
        <v>194</v>
      </c>
      <c r="L266" s="47">
        <f t="shared" si="19"/>
        <v>580</v>
      </c>
      <c r="M266" s="59">
        <f>'County Data'!L266/'County Data'!J266</f>
        <v>12.690013469309216</v>
      </c>
      <c r="N266" s="60">
        <f>'County Data'!AN266/'County Data'!N266</f>
        <v>0.16378433367243134</v>
      </c>
      <c r="O266" s="60">
        <f>'County Data'!AB266/'County Data'!N266</f>
        <v>0</v>
      </c>
      <c r="P266" s="77">
        <f>'County Data'!L266/'County Data'!AO266</f>
        <v>37.68571428571428</v>
      </c>
      <c r="Q266" s="62">
        <f>'County Data'!AR266/'County Data'!L266</f>
        <v>0</v>
      </c>
      <c r="R266" s="59">
        <f>'County Data'!L266/'County Data'!AS266</f>
        <v>2.4025500910746813</v>
      </c>
      <c r="S266" s="82">
        <f>'County Data'!N266/'County Data'!M266-1</f>
        <v>0.19344394981788748</v>
      </c>
      <c r="T266" s="82">
        <f>'County Data'!AL266/'County Data'!AK266-1</f>
        <v>0.9439868204283361</v>
      </c>
      <c r="U266" s="82">
        <f>'County Data'!AB266/'County Data'!AA266-1</f>
        <v>-1</v>
      </c>
      <c r="V266" s="82">
        <f>'County Data'!Z266/'County Data'!Y266-1</f>
        <v>0.732394366197183</v>
      </c>
      <c r="W266" s="82">
        <f>'County Data'!AH266/'County Data'!AG266-1</f>
        <v>-0.10663507109004744</v>
      </c>
      <c r="X266" s="82">
        <f>'County Data'!AD266/'County Data'!AC266-1</f>
        <v>0.030120481927710774</v>
      </c>
    </row>
    <row r="267" spans="1:24" ht="12.75">
      <c r="A267" s="29">
        <v>46103</v>
      </c>
      <c r="B267" s="31" t="s">
        <v>165</v>
      </c>
      <c r="C267" s="31" t="s">
        <v>354</v>
      </c>
      <c r="D267" s="32">
        <v>1</v>
      </c>
      <c r="E267" s="28">
        <f>'County Data'!G267</f>
        <v>0</v>
      </c>
      <c r="F267" s="58">
        <f>'County Data'!L267/'County Data'!K267-1</f>
        <v>0.0887845297075347</v>
      </c>
      <c r="G267" s="47">
        <f t="shared" si="16"/>
        <v>94</v>
      </c>
      <c r="H267" s="58">
        <f>('County Data'!P267-'County Data'!O267)/100</f>
        <v>-0.012999999999999998</v>
      </c>
      <c r="I267" s="47">
        <f t="shared" si="17"/>
        <v>112</v>
      </c>
      <c r="J267" s="58">
        <f>'County Data'!R267/'County Data'!Q267-1</f>
        <v>0.5578866497251935</v>
      </c>
      <c r="K267" s="47">
        <f t="shared" si="18"/>
        <v>124</v>
      </c>
      <c r="L267" s="47">
        <f t="shared" si="19"/>
        <v>330</v>
      </c>
      <c r="M267" s="59">
        <f>'County Data'!L267/'County Data'!J267</f>
        <v>31.899566700403767</v>
      </c>
      <c r="N267" s="60">
        <f>'County Data'!AN267/'County Data'!N267</f>
        <v>0.1593894599546598</v>
      </c>
      <c r="O267" s="60">
        <f>'County Data'!AB267/'County Data'!N267</f>
        <v>0.07448526443278158</v>
      </c>
      <c r="P267" s="77">
        <f>'County Data'!L267/'County Data'!AO267</f>
        <v>27.5645813881108</v>
      </c>
      <c r="Q267" s="62">
        <f>'County Data'!AR267/'County Data'!L267</f>
        <v>0.752554620899904</v>
      </c>
      <c r="R267" s="59">
        <f>'County Data'!L267/'County Data'!AS267</f>
        <v>2.377647722086499</v>
      </c>
      <c r="S267" s="82">
        <f>'County Data'!N267/'County Data'!M267-1</f>
        <v>0.18860159090489637</v>
      </c>
      <c r="T267" s="82">
        <f>'County Data'!AL267/'County Data'!AK267-1</f>
        <v>0.41026173660157883</v>
      </c>
      <c r="U267" s="82">
        <f>'County Data'!AB267/'County Data'!AA267-1</f>
        <v>0.05128205128205132</v>
      </c>
      <c r="V267" s="82">
        <f>'County Data'!Z267/'County Data'!Y267-1</f>
        <v>0.4038277511961723</v>
      </c>
      <c r="W267" s="82">
        <f>'County Data'!AH267/'County Data'!AG267-1</f>
        <v>0.3344218209757972</v>
      </c>
      <c r="X267" s="82">
        <f>'County Data'!AD267/'County Data'!AC267-1</f>
        <v>0.14575812274368238</v>
      </c>
    </row>
    <row r="268" spans="1:24" ht="12.75">
      <c r="A268" s="29">
        <v>46105</v>
      </c>
      <c r="B268" s="31" t="s">
        <v>412</v>
      </c>
      <c r="C268" s="31" t="s">
        <v>354</v>
      </c>
      <c r="D268" s="32">
        <v>0</v>
      </c>
      <c r="E268" s="28">
        <f>'County Data'!G268</f>
        <v>2</v>
      </c>
      <c r="F268" s="58">
        <f>'County Data'!L268/'County Data'!K268-1</f>
        <v>-0.14471007121057988</v>
      </c>
      <c r="G268" s="47">
        <f t="shared" si="16"/>
        <v>283</v>
      </c>
      <c r="H268" s="58">
        <f>('County Data'!P268-'County Data'!O268)/100</f>
        <v>-0.0029999999999999983</v>
      </c>
      <c r="I268" s="47">
        <f t="shared" si="17"/>
        <v>184</v>
      </c>
      <c r="J268" s="58">
        <f>'County Data'!R268/'County Data'!Q268-1</f>
        <v>0.3924146797568957</v>
      </c>
      <c r="K268" s="47">
        <f t="shared" si="18"/>
        <v>249</v>
      </c>
      <c r="L268" s="47">
        <f t="shared" si="19"/>
        <v>716</v>
      </c>
      <c r="M268" s="59">
        <f>'County Data'!L268/'County Data'!J268</f>
        <v>1.1703456748018972</v>
      </c>
      <c r="N268" s="60">
        <f>'County Data'!AN268/'County Data'!N268</f>
        <v>0.18492784607161947</v>
      </c>
      <c r="O268" s="60">
        <f>'County Data'!AB268/'County Data'!N268</f>
        <v>0.1127739176910743</v>
      </c>
      <c r="P268" s="77">
        <f>'County Data'!L268/'County Data'!AO268</f>
        <v>25.477272727272727</v>
      </c>
      <c r="Q268" s="62">
        <f>'County Data'!AR268/'County Data'!L268</f>
        <v>0</v>
      </c>
      <c r="R268" s="59">
        <f>'County Data'!L268/'County Data'!AS268</f>
        <v>1.813915857605178</v>
      </c>
      <c r="S268" s="82">
        <f>'County Data'!N268/'County Data'!M268-1</f>
        <v>0.029719317556411662</v>
      </c>
      <c r="T268" s="82">
        <f>'County Data'!AL268/'County Data'!AK268-1</f>
        <v>0.10114942528735638</v>
      </c>
      <c r="U268" s="82">
        <f>'County Data'!AB268/'County Data'!AA268-1</f>
        <v>0.15300546448087426</v>
      </c>
      <c r="V268" s="82">
        <f>'County Data'!Z268/'County Data'!Y268-1</f>
        <v>0.3600000000000001</v>
      </c>
      <c r="W268" s="82">
        <f>'County Data'!AH268/'County Data'!AG268-1</f>
        <v>-0.10084033613445376</v>
      </c>
      <c r="X268" s="82">
        <f>'County Data'!AD268/'County Data'!AC268-1</f>
        <v>-0.26973684210526316</v>
      </c>
    </row>
    <row r="269" spans="1:24" ht="12.75">
      <c r="A269" s="29">
        <v>46107</v>
      </c>
      <c r="B269" s="31" t="s">
        <v>413</v>
      </c>
      <c r="C269" s="31" t="s">
        <v>354</v>
      </c>
      <c r="D269" s="32">
        <v>0</v>
      </c>
      <c r="E269" s="28">
        <f>'County Data'!G269</f>
        <v>0</v>
      </c>
      <c r="F269" s="58">
        <f>'County Data'!L269/'County Data'!K269-1</f>
        <v>-0.1557993730407523</v>
      </c>
      <c r="G269" s="47">
        <f t="shared" si="16"/>
        <v>285</v>
      </c>
      <c r="H269" s="58">
        <f>('County Data'!P269-'County Data'!O269)/100</f>
        <v>-0.0029999999999999983</v>
      </c>
      <c r="I269" s="47">
        <f t="shared" si="17"/>
        <v>184</v>
      </c>
      <c r="J269" s="58">
        <f>'County Data'!R269/'County Data'!Q269-1</f>
        <v>1.1067328390337239</v>
      </c>
      <c r="K269" s="47">
        <f t="shared" si="18"/>
        <v>3</v>
      </c>
      <c r="L269" s="47">
        <f t="shared" si="19"/>
        <v>472</v>
      </c>
      <c r="M269" s="59">
        <f>'County Data'!L269/'County Data'!J269</f>
        <v>3.1077977681095867</v>
      </c>
      <c r="N269" s="60">
        <f>'County Data'!AN269/'County Data'!N269</f>
        <v>0.168141592920354</v>
      </c>
      <c r="O269" s="60">
        <f>'County Data'!AB269/'County Data'!N269</f>
        <v>0.0612094395280236</v>
      </c>
      <c r="P269" s="77">
        <f>'County Data'!L269/'County Data'!AO269</f>
        <v>20.097014925373134</v>
      </c>
      <c r="Q269" s="62">
        <f>'County Data'!AR269/'County Data'!L269</f>
        <v>0</v>
      </c>
      <c r="R269" s="59">
        <f>'County Data'!L269/'County Data'!AS269</f>
        <v>1.5301136363636363</v>
      </c>
      <c r="S269" s="82">
        <f>'County Data'!N269/'County Data'!M269-1</f>
        <v>0.03274942878903264</v>
      </c>
      <c r="T269" s="82">
        <f>'County Data'!AL269/'County Data'!AK269-1</f>
        <v>0.028915662650602414</v>
      </c>
      <c r="U269" s="82">
        <f>'County Data'!AB269/'County Data'!AA269-1</f>
        <v>-0.17000000000000004</v>
      </c>
      <c r="V269" s="82">
        <f>'County Data'!Z269/'County Data'!Y269-1</f>
        <v>-1</v>
      </c>
      <c r="W269" s="82">
        <f>'County Data'!AH269/'County Data'!AG269-1</f>
        <v>-0.09765625</v>
      </c>
      <c r="X269" s="82">
        <f>'County Data'!AD269/'County Data'!AC269-1</f>
        <v>-0.16666666666666663</v>
      </c>
    </row>
    <row r="270" spans="1:24" ht="12.75">
      <c r="A270" s="29">
        <v>46109</v>
      </c>
      <c r="B270" s="31" t="s">
        <v>414</v>
      </c>
      <c r="C270" s="31" t="s">
        <v>354</v>
      </c>
      <c r="D270" s="32">
        <v>0</v>
      </c>
      <c r="E270" s="28">
        <f>'County Data'!G270</f>
        <v>0</v>
      </c>
      <c r="F270" s="58">
        <f>'County Data'!L270/'County Data'!K270-1</f>
        <v>0.010288480936049949</v>
      </c>
      <c r="G270" s="47">
        <f t="shared" si="16"/>
        <v>169</v>
      </c>
      <c r="H270" s="58">
        <f>('County Data'!P270-'County Data'!O270)/100</f>
        <v>-0.020999999999999998</v>
      </c>
      <c r="I270" s="47">
        <f t="shared" si="17"/>
        <v>67</v>
      </c>
      <c r="J270" s="58">
        <f>'County Data'!R270/'County Data'!Q270-1</f>
        <v>0.5150238039491142</v>
      </c>
      <c r="K270" s="47">
        <f t="shared" si="18"/>
        <v>168</v>
      </c>
      <c r="L270" s="47">
        <f t="shared" si="19"/>
        <v>404</v>
      </c>
      <c r="M270" s="59">
        <f>'County Data'!L270/'County Data'!J270</f>
        <v>9.09437594203425</v>
      </c>
      <c r="N270" s="60">
        <f>'County Data'!AN270/'County Data'!N270</f>
        <v>0.18253189401373895</v>
      </c>
      <c r="O270" s="60">
        <f>'County Data'!AB270/'County Data'!N270</f>
        <v>0.042198233562315994</v>
      </c>
      <c r="P270" s="77">
        <f>'County Data'!L270/'County Data'!AO270</f>
        <v>39.90438247011952</v>
      </c>
      <c r="Q270" s="62">
        <f>'County Data'!AR270/'County Data'!L270</f>
        <v>0</v>
      </c>
      <c r="R270" s="59">
        <f>'County Data'!L270/'County Data'!AS270</f>
        <v>2.115758343895226</v>
      </c>
      <c r="S270" s="82">
        <f>'County Data'!N270/'County Data'!M270-1</f>
        <v>0.18076477404403235</v>
      </c>
      <c r="T270" s="82">
        <f>'County Data'!AL270/'County Data'!AK270-1</f>
        <v>0.4104477611940298</v>
      </c>
      <c r="U270" s="82">
        <f>'County Data'!AB270/'County Data'!AA270-1</f>
        <v>-0.4027777777777778</v>
      </c>
      <c r="V270" s="82">
        <f>'County Data'!Z270/'County Data'!Y270-1</f>
        <v>0.3120567375886525</v>
      </c>
      <c r="W270" s="82">
        <f>'County Data'!AH270/'County Data'!AG270-1</f>
        <v>0.026509572901325384</v>
      </c>
      <c r="X270" s="82">
        <f>'County Data'!AD270/'County Data'!AC270-1</f>
        <v>0.7741935483870968</v>
      </c>
    </row>
    <row r="271" spans="1:24" ht="12.75">
      <c r="A271" s="29">
        <v>46111</v>
      </c>
      <c r="B271" s="31" t="s">
        <v>416</v>
      </c>
      <c r="C271" s="31" t="s">
        <v>354</v>
      </c>
      <c r="D271" s="32">
        <v>0</v>
      </c>
      <c r="E271" s="28">
        <f>'County Data'!G271</f>
        <v>0</v>
      </c>
      <c r="F271" s="58">
        <f>'County Data'!L271/'County Data'!K271-1</f>
        <v>-0.055771267207906816</v>
      </c>
      <c r="G271" s="47">
        <f t="shared" si="16"/>
        <v>222</v>
      </c>
      <c r="H271" s="58">
        <f>('County Data'!P271-'County Data'!O271)/100</f>
        <v>0.0049999999999999975</v>
      </c>
      <c r="I271" s="47">
        <f t="shared" si="17"/>
        <v>255</v>
      </c>
      <c r="J271" s="58">
        <f>'County Data'!R271/'County Data'!Q271-1</f>
        <v>0.71785538005923</v>
      </c>
      <c r="K271" s="47">
        <f t="shared" si="18"/>
        <v>27</v>
      </c>
      <c r="L271" s="47">
        <f t="shared" si="19"/>
        <v>504</v>
      </c>
      <c r="M271" s="59">
        <f>'County Data'!L271/'County Data'!J271</f>
        <v>4.700817151392672</v>
      </c>
      <c r="N271" s="60">
        <f>'County Data'!AN271/'County Data'!N271</f>
        <v>0.1880261927034612</v>
      </c>
      <c r="O271" s="60">
        <f>'County Data'!AB271/'County Data'!N271</f>
        <v>0</v>
      </c>
      <c r="P271" s="77">
        <f>'County Data'!L271/'County Data'!AO271</f>
        <v>45.33898305084746</v>
      </c>
      <c r="Q271" s="62">
        <f>'County Data'!AR271/'County Data'!L271</f>
        <v>0</v>
      </c>
      <c r="R271" s="59">
        <f>'County Data'!L271/'County Data'!AS271</f>
        <v>2.192622950819672</v>
      </c>
      <c r="S271" s="82">
        <f>'County Data'!N271/'County Data'!M271-1</f>
        <v>0.2344110854503465</v>
      </c>
      <c r="T271" s="82">
        <f>'County Data'!AL271/'County Data'!AK271-1</f>
        <v>0.06666666666666665</v>
      </c>
      <c r="U271" s="82">
        <f>'County Data'!AB271/'County Data'!AA271-1</f>
        <v>-1</v>
      </c>
      <c r="V271" s="82">
        <f>'County Data'!Z271/'County Data'!Y271-1</f>
        <v>1.3666666666666667</v>
      </c>
      <c r="W271" s="82">
        <f>'County Data'!AH271/'County Data'!AG271-1</f>
        <v>0.6134453781512605</v>
      </c>
      <c r="X271" s="82">
        <f>'County Data'!AD271/'County Data'!AC271-1</f>
        <v>0.6666666666666667</v>
      </c>
    </row>
    <row r="272" spans="1:24" ht="12.75">
      <c r="A272" s="29">
        <v>46113</v>
      </c>
      <c r="B272" s="31" t="s">
        <v>417</v>
      </c>
      <c r="C272" s="31" t="s">
        <v>354</v>
      </c>
      <c r="D272" s="32">
        <v>0</v>
      </c>
      <c r="E272" s="28">
        <f>'County Data'!G272</f>
        <v>1</v>
      </c>
      <c r="F272" s="58">
        <f>'County Data'!L272/'County Data'!K272-1</f>
        <v>0.25893758836598657</v>
      </c>
      <c r="G272" s="47">
        <f t="shared" si="16"/>
        <v>16</v>
      </c>
      <c r="H272" s="58">
        <f>('County Data'!P272-'County Data'!O272)/100</f>
        <v>-0.045</v>
      </c>
      <c r="I272" s="47">
        <f t="shared" si="17"/>
        <v>12</v>
      </c>
      <c r="J272" s="58">
        <f>'County Data'!R272/'County Data'!Q272-1</f>
        <v>0.7697446555819478</v>
      </c>
      <c r="K272" s="47">
        <f t="shared" si="18"/>
        <v>20</v>
      </c>
      <c r="L272" s="47">
        <f t="shared" si="19"/>
        <v>48</v>
      </c>
      <c r="M272" s="59">
        <f>'County Data'!L272/'County Data'!J272</f>
        <v>5.953341770338357</v>
      </c>
      <c r="N272" s="60">
        <f>'County Data'!AN272/'County Data'!N272</f>
        <v>0.26993865030674846</v>
      </c>
      <c r="O272" s="60">
        <f>'County Data'!AB272/'County Data'!N272</f>
        <v>0</v>
      </c>
      <c r="P272" s="77">
        <f>'County Data'!L272/'County Data'!AO272</f>
        <v>230.85185185185185</v>
      </c>
      <c r="Q272" s="62">
        <f>'County Data'!AR272/'County Data'!L272</f>
        <v>0</v>
      </c>
      <c r="R272" s="59">
        <f>'County Data'!L272/'County Data'!AS272</f>
        <v>3.9916746717899456</v>
      </c>
      <c r="S272" s="82">
        <f>'County Data'!N272/'County Data'!M272-1</f>
        <v>0.6648096564531105</v>
      </c>
      <c r="T272" s="82">
        <f>'County Data'!AL272/'County Data'!AK272-1</f>
        <v>0.9743589743589745</v>
      </c>
      <c r="U272" s="82">
        <v>0</v>
      </c>
      <c r="V272" s="82">
        <f>'County Data'!Z272/'County Data'!Y272-1</f>
        <v>0.44036697247706424</v>
      </c>
      <c r="W272" s="82">
        <f>'County Data'!AH272/'County Data'!AG272-1</f>
        <v>0.6775956284153006</v>
      </c>
      <c r="X272" s="82">
        <f>'County Data'!AD272/'County Data'!AC272-1</f>
        <v>-0.6190476190476191</v>
      </c>
    </row>
    <row r="273" spans="1:24" ht="12.75">
      <c r="A273" s="29">
        <v>46115</v>
      </c>
      <c r="B273" s="31" t="s">
        <v>419</v>
      </c>
      <c r="C273" s="31" t="s">
        <v>354</v>
      </c>
      <c r="D273" s="32">
        <v>0</v>
      </c>
      <c r="E273" s="28">
        <f>'County Data'!G273</f>
        <v>0</v>
      </c>
      <c r="F273" s="58">
        <f>'County Data'!L273/'County Data'!K273-1</f>
        <v>-0.06603182558576615</v>
      </c>
      <c r="G273" s="47">
        <f t="shared" si="16"/>
        <v>233</v>
      </c>
      <c r="H273" s="58">
        <f>('County Data'!P273-'County Data'!O273)/100</f>
        <v>0</v>
      </c>
      <c r="I273" s="47">
        <f t="shared" si="17"/>
        <v>208</v>
      </c>
      <c r="J273" s="58">
        <f>'County Data'!R273/'County Data'!Q273-1</f>
        <v>0.5025317090289267</v>
      </c>
      <c r="K273" s="47">
        <f t="shared" si="18"/>
        <v>178</v>
      </c>
      <c r="L273" s="47">
        <f t="shared" si="19"/>
        <v>619</v>
      </c>
      <c r="M273" s="59">
        <f>'County Data'!L273/'County Data'!J273</f>
        <v>4.956149974401425</v>
      </c>
      <c r="N273" s="60">
        <f>'County Data'!AN273/'County Data'!N273</f>
        <v>0.3183553597650514</v>
      </c>
      <c r="O273" s="60">
        <f>'County Data'!AB273/'County Data'!N273</f>
        <v>0.012334801762114538</v>
      </c>
      <c r="P273" s="77">
        <f>'County Data'!L273/'County Data'!AO273</f>
        <v>41.18232044198895</v>
      </c>
      <c r="Q273" s="62">
        <f>'County Data'!AR273/'County Data'!L273</f>
        <v>0</v>
      </c>
      <c r="R273" s="59">
        <f>'County Data'!L273/'County Data'!AS273</f>
        <v>2.2237470167064437</v>
      </c>
      <c r="S273" s="82">
        <f>'County Data'!N273/'County Data'!M273-1</f>
        <v>0.06840288672732986</v>
      </c>
      <c r="T273" s="82">
        <f>'County Data'!AL273/'County Data'!AK273-1</f>
        <v>0.270935960591133</v>
      </c>
      <c r="U273" s="82">
        <f>'County Data'!AB273/'County Data'!AA273-1</f>
        <v>-0.26315789473684215</v>
      </c>
      <c r="V273" s="82">
        <f>'County Data'!Z273/'County Data'!Y273-1</f>
        <v>0.23448275862068968</v>
      </c>
      <c r="W273" s="82">
        <f>'County Data'!AH273/'County Data'!AG273-1</f>
        <v>0.13948919449901775</v>
      </c>
      <c r="X273" s="82">
        <f>'County Data'!AD273/'County Data'!AC273-1</f>
        <v>-0.006849315068493178</v>
      </c>
    </row>
    <row r="274" spans="1:24" ht="12.75">
      <c r="A274" s="29">
        <v>46117</v>
      </c>
      <c r="B274" s="31" t="s">
        <v>420</v>
      </c>
      <c r="C274" s="31" t="s">
        <v>354</v>
      </c>
      <c r="D274" s="32">
        <v>0</v>
      </c>
      <c r="E274" s="28">
        <f>'County Data'!G274</f>
        <v>1</v>
      </c>
      <c r="F274" s="58">
        <f>'County Data'!L274/'County Data'!K274-1</f>
        <v>0.13004484304932729</v>
      </c>
      <c r="G274" s="47">
        <f t="shared" si="16"/>
        <v>60</v>
      </c>
      <c r="H274" s="58">
        <f>('County Data'!P274-'County Data'!O274)/100</f>
        <v>-0.026999999999999996</v>
      </c>
      <c r="I274" s="47">
        <f t="shared" si="17"/>
        <v>37</v>
      </c>
      <c r="J274" s="58">
        <f>'County Data'!R274/'County Data'!Q274-1</f>
        <v>0.7908689248895435</v>
      </c>
      <c r="K274" s="47">
        <f t="shared" si="18"/>
        <v>17</v>
      </c>
      <c r="L274" s="47">
        <f t="shared" si="19"/>
        <v>114</v>
      </c>
      <c r="M274" s="59">
        <f>'County Data'!L274/'County Data'!J274</f>
        <v>1.9205054836944098</v>
      </c>
      <c r="N274" s="60">
        <f>'County Data'!AN274/'County Data'!N274</f>
        <v>0.12362637362637363</v>
      </c>
      <c r="O274" s="60">
        <f>'County Data'!AB274/'County Data'!N274</f>
        <v>0.006868131868131868</v>
      </c>
      <c r="P274" s="77">
        <f>'County Data'!L274/'County Data'!AO274</f>
        <v>31.5</v>
      </c>
      <c r="Q274" s="62">
        <f>'County Data'!AR274/'County Data'!L274</f>
        <v>0</v>
      </c>
      <c r="R274" s="59">
        <f>'County Data'!L274/'County Data'!AS274</f>
        <v>2.1707126076742367</v>
      </c>
      <c r="S274" s="82">
        <f>'County Data'!N274/'County Data'!M274-1</f>
        <v>0.3946360153256705</v>
      </c>
      <c r="T274" s="82">
        <f>'County Data'!AL274/'County Data'!AK274-1</f>
        <v>0.45549738219895297</v>
      </c>
      <c r="U274" s="82">
        <v>0</v>
      </c>
      <c r="V274" s="82">
        <f>'County Data'!Z274/'County Data'!Y274-1</f>
        <v>2.5634920634920637</v>
      </c>
      <c r="W274" s="82">
        <f>'County Data'!AH274/'County Data'!AG274-1</f>
        <v>0.5238095238095237</v>
      </c>
      <c r="X274" s="82">
        <f>'County Data'!AD274/'County Data'!AC274-1</f>
        <v>0</v>
      </c>
    </row>
    <row r="275" spans="1:24" ht="12.75">
      <c r="A275" s="29">
        <v>46119</v>
      </c>
      <c r="B275" s="31" t="s">
        <v>421</v>
      </c>
      <c r="C275" s="31" t="s">
        <v>354</v>
      </c>
      <c r="D275" s="32">
        <v>0</v>
      </c>
      <c r="E275" s="28">
        <f>'County Data'!G275</f>
        <v>0</v>
      </c>
      <c r="F275" s="58">
        <f>'County Data'!L275/'County Data'!K275-1</f>
        <v>-0.020767778477029597</v>
      </c>
      <c r="G275" s="47">
        <f t="shared" si="16"/>
        <v>192</v>
      </c>
      <c r="H275" s="58">
        <f>('County Data'!P275-'County Data'!O275)/100</f>
        <v>-0.0010000000000000009</v>
      </c>
      <c r="I275" s="47">
        <f t="shared" si="17"/>
        <v>202</v>
      </c>
      <c r="J275" s="58">
        <f>'County Data'!R275/'County Data'!Q275-1</f>
        <v>0.49476420069308413</v>
      </c>
      <c r="K275" s="47">
        <f t="shared" si="18"/>
        <v>186</v>
      </c>
      <c r="L275" s="47">
        <f t="shared" si="19"/>
        <v>580</v>
      </c>
      <c r="M275" s="59">
        <f>'County Data'!L275/'County Data'!J275</f>
        <v>1.5452450941447524</v>
      </c>
      <c r="N275" s="60">
        <f>'County Data'!AN275/'County Data'!N275</f>
        <v>0.2132132132132132</v>
      </c>
      <c r="O275" s="60">
        <f>'County Data'!AB275/'County Data'!N275</f>
        <v>0</v>
      </c>
      <c r="P275" s="77">
        <f>'County Data'!L275/'County Data'!AO275</f>
        <v>27.785714285714285</v>
      </c>
      <c r="Q275" s="62">
        <f>'County Data'!AR275/'County Data'!L275</f>
        <v>0</v>
      </c>
      <c r="R275" s="59">
        <f>'County Data'!L275/'County Data'!AS275</f>
        <v>1.8436018957345972</v>
      </c>
      <c r="S275" s="82">
        <f>'County Data'!N275/'County Data'!M275-1</f>
        <v>0.09359605911330049</v>
      </c>
      <c r="T275" s="82">
        <f>'County Data'!AL275/'County Data'!AK275-1</f>
        <v>0.0957446808510638</v>
      </c>
      <c r="U275" s="82">
        <v>0</v>
      </c>
      <c r="V275" s="82">
        <f>'County Data'!Z275/'County Data'!Y275-1</f>
        <v>0.18518518518518512</v>
      </c>
      <c r="W275" s="82">
        <f>'County Data'!AH275/'County Data'!AG275-1</f>
        <v>0.2333333333333334</v>
      </c>
      <c r="X275" s="82">
        <f>'County Data'!AD275/'County Data'!AC275-1</f>
        <v>-1</v>
      </c>
    </row>
    <row r="276" spans="1:24" ht="12.75">
      <c r="A276" s="29">
        <v>46121</v>
      </c>
      <c r="B276" s="31" t="s">
        <v>198</v>
      </c>
      <c r="C276" s="31" t="s">
        <v>354</v>
      </c>
      <c r="D276" s="32">
        <v>0</v>
      </c>
      <c r="E276" s="28">
        <f>'County Data'!G276</f>
        <v>1</v>
      </c>
      <c r="F276" s="58">
        <f>'County Data'!L276/'County Data'!K276-1</f>
        <v>0.08357279693486586</v>
      </c>
      <c r="G276" s="47">
        <f t="shared" si="16"/>
        <v>99</v>
      </c>
      <c r="H276" s="58">
        <f>('County Data'!P276-'County Data'!O276)/100</f>
        <v>-0.048999999999999995</v>
      </c>
      <c r="I276" s="47">
        <f t="shared" si="17"/>
        <v>8</v>
      </c>
      <c r="J276" s="58">
        <f>'County Data'!R276/'County Data'!Q276-1</f>
        <v>0.7494769144929558</v>
      </c>
      <c r="K276" s="47">
        <f t="shared" si="18"/>
        <v>22</v>
      </c>
      <c r="L276" s="47">
        <f t="shared" si="19"/>
        <v>129</v>
      </c>
      <c r="M276" s="59">
        <f>'County Data'!L276/'County Data'!J276</f>
        <v>6.519139617639855</v>
      </c>
      <c r="N276" s="60">
        <f>'County Data'!AN276/'County Data'!N276</f>
        <v>0.3185960175497806</v>
      </c>
      <c r="O276" s="60">
        <f>'County Data'!AB276/'County Data'!N276</f>
        <v>0</v>
      </c>
      <c r="P276" s="77">
        <f>'County Data'!L276/'County Data'!AO276</f>
        <v>141.40625</v>
      </c>
      <c r="Q276" s="62">
        <f>'County Data'!AR276/'County Data'!L276</f>
        <v>0</v>
      </c>
      <c r="R276" s="59">
        <f>'County Data'!L276/'County Data'!AS276</f>
        <v>3.2718727404193784</v>
      </c>
      <c r="S276" s="82">
        <f>'County Data'!N276/'County Data'!M276-1</f>
        <v>0.44677734375</v>
      </c>
      <c r="T276" s="82">
        <f>'County Data'!AL276/'County Data'!AK276-1</f>
        <v>0.8143939393939394</v>
      </c>
      <c r="U276" s="82">
        <f>'County Data'!AB276/'County Data'!AA276-1</f>
        <v>-1</v>
      </c>
      <c r="V276" s="82">
        <f>'County Data'!Z276/'County Data'!Y276-1</f>
        <v>-0.7924528301886793</v>
      </c>
      <c r="W276" s="82">
        <f>'County Data'!AH276/'County Data'!AG276-1</f>
        <v>0.15897435897435908</v>
      </c>
      <c r="X276" s="82">
        <f>'County Data'!AD276/'County Data'!AC276-1</f>
        <v>0.9666666666666666</v>
      </c>
    </row>
    <row r="277" spans="1:24" ht="12.75">
      <c r="A277" s="29">
        <v>46123</v>
      </c>
      <c r="B277" s="31" t="s">
        <v>423</v>
      </c>
      <c r="C277" s="31" t="s">
        <v>354</v>
      </c>
      <c r="D277" s="32">
        <v>0</v>
      </c>
      <c r="E277" s="28">
        <f>'County Data'!G277</f>
        <v>2</v>
      </c>
      <c r="F277" s="58">
        <f>'County Data'!L277/'County Data'!K277-1</f>
        <v>-0.07134604274985556</v>
      </c>
      <c r="G277" s="47">
        <f t="shared" si="16"/>
        <v>240</v>
      </c>
      <c r="H277" s="58">
        <f>('County Data'!P277-'County Data'!O277)/100</f>
        <v>-0.005</v>
      </c>
      <c r="I277" s="47">
        <f t="shared" si="17"/>
        <v>167</v>
      </c>
      <c r="J277" s="58">
        <f>'County Data'!R277/'County Data'!Q277-1</f>
        <v>0.37278774946654947</v>
      </c>
      <c r="K277" s="47">
        <f t="shared" si="18"/>
        <v>259</v>
      </c>
      <c r="L277" s="47">
        <f t="shared" si="19"/>
        <v>666</v>
      </c>
      <c r="M277" s="59">
        <f>'County Data'!L277/'County Data'!J277</f>
        <v>3.984779752609008</v>
      </c>
      <c r="N277" s="60">
        <f>'County Data'!AN277/'County Data'!N277</f>
        <v>0.14125753660637383</v>
      </c>
      <c r="O277" s="60">
        <f>'County Data'!AB277/'County Data'!N277</f>
        <v>0.016652311225954636</v>
      </c>
      <c r="P277" s="77">
        <f>'County Data'!L277/'County Data'!AO277</f>
        <v>28.83408071748879</v>
      </c>
      <c r="Q277" s="62">
        <f>'County Data'!AR277/'County Data'!L277</f>
        <v>0</v>
      </c>
      <c r="R277" s="59">
        <f>'County Data'!L277/'County Data'!AS277</f>
        <v>2.1179183135704873</v>
      </c>
      <c r="S277" s="82">
        <f>'County Data'!N277/'County Data'!M277-1</f>
        <v>0.17075630252100837</v>
      </c>
      <c r="T277" s="82">
        <f>'County Data'!AL277/'County Data'!AK277-1</f>
        <v>0.4292343387470998</v>
      </c>
      <c r="U277" s="82">
        <v>0</v>
      </c>
      <c r="V277" s="82">
        <f>'County Data'!Z277/'County Data'!Y277-1</f>
        <v>-1</v>
      </c>
      <c r="W277" s="82">
        <f>'County Data'!AH277/'County Data'!AG277-1</f>
        <v>-0.016238159675236785</v>
      </c>
      <c r="X277" s="82">
        <f>'County Data'!AD277/'County Data'!AC277-1</f>
        <v>0.3486842105263157</v>
      </c>
    </row>
    <row r="278" spans="1:24" ht="12.75">
      <c r="A278" s="29">
        <v>46125</v>
      </c>
      <c r="B278" s="31" t="s">
        <v>424</v>
      </c>
      <c r="C278" s="31" t="s">
        <v>354</v>
      </c>
      <c r="D278" s="32">
        <v>0</v>
      </c>
      <c r="E278" s="28">
        <f>'County Data'!G278</f>
        <v>0</v>
      </c>
      <c r="F278" s="58">
        <f>'County Data'!L278/'County Data'!K278-1</f>
        <v>0.03183302238805963</v>
      </c>
      <c r="G278" s="47">
        <f t="shared" si="16"/>
        <v>142</v>
      </c>
      <c r="H278" s="58">
        <f>('County Data'!P278-'County Data'!O278)/100</f>
        <v>-0.0019999999999999974</v>
      </c>
      <c r="I278" s="47">
        <f t="shared" si="17"/>
        <v>196</v>
      </c>
      <c r="J278" s="58">
        <f>'County Data'!R278/'County Data'!Q278-1</f>
        <v>0.5115886799525207</v>
      </c>
      <c r="K278" s="47">
        <f t="shared" si="18"/>
        <v>172</v>
      </c>
      <c r="L278" s="47">
        <f t="shared" si="19"/>
        <v>510</v>
      </c>
      <c r="M278" s="59">
        <f>'County Data'!L278/'County Data'!J278</f>
        <v>14.344767215665932</v>
      </c>
      <c r="N278" s="60">
        <f>'County Data'!AN278/'County Data'!N278</f>
        <v>0.158578856152513</v>
      </c>
      <c r="O278" s="60">
        <f>'County Data'!AB278/'County Data'!N278</f>
        <v>0.060658578856152515</v>
      </c>
      <c r="P278" s="77">
        <f>'County Data'!L278/'County Data'!AO278</f>
        <v>32.2956204379562</v>
      </c>
      <c r="Q278" s="62">
        <f>'County Data'!AR278/'County Data'!L278</f>
        <v>0</v>
      </c>
      <c r="R278" s="59">
        <f>'County Data'!L278/'County Data'!AS278</f>
        <v>2.2972481827622016</v>
      </c>
      <c r="S278" s="82">
        <f>'County Data'!N278/'County Data'!M278-1</f>
        <v>0.21303433777154868</v>
      </c>
      <c r="T278" s="82">
        <f>'County Data'!AL278/'County Data'!AK278-1</f>
        <v>0.22181372549019618</v>
      </c>
      <c r="U278" s="82">
        <f>'County Data'!AB278/'County Data'!AA278-1</f>
        <v>1.441860465116279</v>
      </c>
      <c r="V278" s="82">
        <f>'County Data'!Z278/'County Data'!Y278-1</f>
        <v>0.6428571428571428</v>
      </c>
      <c r="W278" s="82">
        <f>'County Data'!AH278/'County Data'!AG278-1</f>
        <v>0.20656370656370648</v>
      </c>
      <c r="X278" s="82">
        <f>'County Data'!AD278/'County Data'!AC278-1</f>
        <v>0.18617021276595747</v>
      </c>
    </row>
    <row r="279" spans="1:24" ht="12.75">
      <c r="A279" s="29">
        <v>46127</v>
      </c>
      <c r="B279" s="31" t="s">
        <v>425</v>
      </c>
      <c r="C279" s="31" t="s">
        <v>354</v>
      </c>
      <c r="D279" s="32">
        <v>0</v>
      </c>
      <c r="E279" s="28">
        <f>'County Data'!G279</f>
        <v>1</v>
      </c>
      <c r="F279" s="58">
        <f>'County Data'!L279/'County Data'!K279-1</f>
        <v>0.23505741485916176</v>
      </c>
      <c r="G279" s="47">
        <f t="shared" si="16"/>
        <v>23</v>
      </c>
      <c r="H279" s="58">
        <f>('County Data'!P279-'County Data'!O279)/100</f>
        <v>-0.05199999999999999</v>
      </c>
      <c r="I279" s="47">
        <f t="shared" si="17"/>
        <v>7</v>
      </c>
      <c r="J279" s="58">
        <f>'County Data'!R279/'County Data'!Q279-1</f>
        <v>1.0788667687595712</v>
      </c>
      <c r="K279" s="47">
        <f t="shared" si="18"/>
        <v>4</v>
      </c>
      <c r="L279" s="47">
        <f t="shared" si="19"/>
        <v>34</v>
      </c>
      <c r="M279" s="59">
        <f>'County Data'!L279/'County Data'!J279</f>
        <v>27.332754126846222</v>
      </c>
      <c r="N279" s="60">
        <f>'County Data'!AN279/'County Data'!N279</f>
        <v>0.06105366814377154</v>
      </c>
      <c r="O279" s="60">
        <f>'County Data'!AB279/'County Data'!N279</f>
        <v>0.5650746758575415</v>
      </c>
      <c r="P279" s="77">
        <f>'County Data'!L279/'County Data'!AO279</f>
        <v>31.46</v>
      </c>
      <c r="Q279" s="62">
        <f>'County Data'!AR279/'County Data'!L279</f>
        <v>0</v>
      </c>
      <c r="R279" s="59">
        <f>'County Data'!L279/'County Data'!AS279</f>
        <v>2.3543498596819457</v>
      </c>
      <c r="S279" s="82">
        <f>'County Data'!N279/'County Data'!M279-1</f>
        <v>1.5817796610169492</v>
      </c>
      <c r="T279" s="82">
        <f>'County Data'!AL279/'County Data'!AK279-1</f>
        <v>1.0993377483443707</v>
      </c>
      <c r="U279" s="82">
        <f>'County Data'!AB279/'County Data'!AA279-1</f>
        <v>3.7852675469075745</v>
      </c>
      <c r="V279" s="82">
        <f>'County Data'!Z279/'County Data'!Y279-1</f>
        <v>0.8189655172413792</v>
      </c>
      <c r="W279" s="82">
        <f>'County Data'!AH279/'County Data'!AG279-1</f>
        <v>1.1031128404669261</v>
      </c>
      <c r="X279" s="82">
        <f>'County Data'!AD279/'County Data'!AC279-1</f>
        <v>-1</v>
      </c>
    </row>
    <row r="280" spans="1:24" ht="12.75">
      <c r="A280" s="29">
        <v>46129</v>
      </c>
      <c r="B280" s="31" t="s">
        <v>426</v>
      </c>
      <c r="C280" s="31" t="s">
        <v>354</v>
      </c>
      <c r="D280" s="32">
        <v>0</v>
      </c>
      <c r="E280" s="28">
        <f>'County Data'!G280</f>
        <v>0</v>
      </c>
      <c r="F280" s="58">
        <f>'County Data'!L280/'County Data'!K280-1</f>
        <v>-0.01856415311319204</v>
      </c>
      <c r="G280" s="47">
        <f t="shared" si="16"/>
        <v>190</v>
      </c>
      <c r="H280" s="58">
        <f>('County Data'!P280-'County Data'!O280)/100</f>
        <v>-0.003999999999999999</v>
      </c>
      <c r="I280" s="47">
        <f t="shared" si="17"/>
        <v>175</v>
      </c>
      <c r="J280" s="58">
        <f>'County Data'!R280/'County Data'!Q280-1</f>
        <v>0.5173591348890154</v>
      </c>
      <c r="K280" s="47">
        <f t="shared" si="18"/>
        <v>165</v>
      </c>
      <c r="L280" s="47">
        <f t="shared" si="19"/>
        <v>530</v>
      </c>
      <c r="M280" s="59">
        <f>'County Data'!L280/'County Data'!J280</f>
        <v>8.439760397830018</v>
      </c>
      <c r="N280" s="60">
        <f>'County Data'!AN280/'County Data'!N280</f>
        <v>0.13744740532959326</v>
      </c>
      <c r="O280" s="60">
        <f>'County Data'!AB280/'County Data'!N280</f>
        <v>0.023281907433380083</v>
      </c>
      <c r="P280" s="77">
        <f>'County Data'!L280/'County Data'!AO280</f>
        <v>24.891666666666666</v>
      </c>
      <c r="Q280" s="62">
        <f>'County Data'!AR280/'County Data'!L280</f>
        <v>0</v>
      </c>
      <c r="R280" s="59">
        <f>'County Data'!L280/'County Data'!AS280</f>
        <v>1.9001272264631044</v>
      </c>
      <c r="S280" s="82">
        <f>'County Data'!N280/'County Data'!M280-1</f>
        <v>0.16503267973856217</v>
      </c>
      <c r="T280" s="82">
        <f>'County Data'!AL280/'County Data'!AK280-1</f>
        <v>0.32790224032586557</v>
      </c>
      <c r="U280" s="82">
        <f>'County Data'!AB280/'County Data'!AA280-1</f>
        <v>-0.08791208791208793</v>
      </c>
      <c r="V280" s="82">
        <f>'County Data'!Z280/'County Data'!Y280-1</f>
        <v>0.5925925925925926</v>
      </c>
      <c r="W280" s="82">
        <f>'County Data'!AH280/'County Data'!AG280-1</f>
        <v>0.05827814569536427</v>
      </c>
      <c r="X280" s="82">
        <f>'County Data'!AD280/'County Data'!AC280-1</f>
        <v>0.12376237623762387</v>
      </c>
    </row>
    <row r="281" spans="1:24" ht="12.75">
      <c r="A281" s="29">
        <v>46135</v>
      </c>
      <c r="B281" s="31" t="s">
        <v>428</v>
      </c>
      <c r="C281" s="31" t="s">
        <v>354</v>
      </c>
      <c r="D281" s="32">
        <v>0</v>
      </c>
      <c r="E281" s="28">
        <f>'County Data'!G281</f>
        <v>0</v>
      </c>
      <c r="F281" s="58">
        <f>'County Data'!L281/'County Data'!K281-1</f>
        <v>0.12466237274049452</v>
      </c>
      <c r="G281" s="47">
        <f t="shared" si="16"/>
        <v>63</v>
      </c>
      <c r="H281" s="58">
        <f>('County Data'!P281-'County Data'!O281)/100</f>
        <v>-0.0030000000000000005</v>
      </c>
      <c r="I281" s="47">
        <f t="shared" si="17"/>
        <v>182</v>
      </c>
      <c r="J281" s="58">
        <f>'County Data'!R281/'County Data'!Q281-1</f>
        <v>0.5797594306946281</v>
      </c>
      <c r="K281" s="47">
        <f t="shared" si="18"/>
        <v>104</v>
      </c>
      <c r="L281" s="47">
        <f t="shared" si="19"/>
        <v>349</v>
      </c>
      <c r="M281" s="59">
        <f>'County Data'!L281/'County Data'!J281</f>
        <v>41.509144588014266</v>
      </c>
      <c r="N281" s="60">
        <f>'County Data'!AN281/'County Data'!N281</f>
        <v>0.1244340878828229</v>
      </c>
      <c r="O281" s="60">
        <f>'County Data'!AB281/'County Data'!N281</f>
        <v>0.18661784287616512</v>
      </c>
      <c r="P281" s="77">
        <f>'County Data'!L281/'County Data'!AO281</f>
        <v>31.425253991291726</v>
      </c>
      <c r="Q281" s="62">
        <f>'County Data'!AR281/'County Data'!L281</f>
        <v>0.6247921670053574</v>
      </c>
      <c r="R281" s="59">
        <f>'County Data'!L281/'County Data'!AS281</f>
        <v>2.449321266968326</v>
      </c>
      <c r="S281" s="82">
        <f>'County Data'!N281/'County Data'!M281-1</f>
        <v>0.27320505213189783</v>
      </c>
      <c r="T281" s="82">
        <f>'County Data'!AL281/'County Data'!AK281-1</f>
        <v>0.3300907911802853</v>
      </c>
      <c r="U281" s="82">
        <f>'County Data'!AB281/'County Data'!AA281-1</f>
        <v>0.29828624363131073</v>
      </c>
      <c r="V281" s="82">
        <f>'County Data'!Z281/'County Data'!Y281-1</f>
        <v>0.46031746031746024</v>
      </c>
      <c r="W281" s="82">
        <f>'County Data'!AH281/'County Data'!AG281-1</f>
        <v>0.22401500938086305</v>
      </c>
      <c r="X281" s="82">
        <f>'County Data'!AD281/'County Data'!AC281-1</f>
        <v>0.2575342465753425</v>
      </c>
    </row>
    <row r="282" spans="1:24" ht="12.75">
      <c r="A282" s="29">
        <v>46137</v>
      </c>
      <c r="B282" s="31" t="s">
        <v>429</v>
      </c>
      <c r="C282" s="31" t="s">
        <v>354</v>
      </c>
      <c r="D282" s="32">
        <v>0</v>
      </c>
      <c r="E282" s="28">
        <f>'County Data'!G282</f>
        <v>0</v>
      </c>
      <c r="F282" s="58">
        <f>'County Data'!L282/'County Data'!K282-1</f>
        <v>0.13468468468468475</v>
      </c>
      <c r="G282" s="47">
        <f t="shared" si="16"/>
        <v>58</v>
      </c>
      <c r="H282" s="58">
        <f>('County Data'!P282-'County Data'!O282)/100</f>
        <v>0.034</v>
      </c>
      <c r="I282" s="47">
        <f t="shared" si="17"/>
        <v>300</v>
      </c>
      <c r="J282" s="58">
        <f>'County Data'!R282/'County Data'!Q282-1</f>
        <v>0.059047399377234466</v>
      </c>
      <c r="K282" s="47">
        <f t="shared" si="18"/>
        <v>301</v>
      </c>
      <c r="L282" s="47">
        <f t="shared" si="19"/>
        <v>659</v>
      </c>
      <c r="M282" s="59">
        <f>'County Data'!L282/'County Data'!J282</f>
        <v>1.2835734194823922</v>
      </c>
      <c r="N282" s="60">
        <f>'County Data'!AN282/'County Data'!N282</f>
        <v>0.4</v>
      </c>
      <c r="O282" s="60">
        <f>'County Data'!AB282/'County Data'!N282</f>
        <v>0</v>
      </c>
      <c r="P282" s="77">
        <f>'County Data'!L282/'County Data'!AO282</f>
        <v>148.1764705882353</v>
      </c>
      <c r="Q282" s="62">
        <f>'County Data'!AR282/'County Data'!L282</f>
        <v>0</v>
      </c>
      <c r="R282" s="59">
        <f>'County Data'!L282/'County Data'!AS282</f>
        <v>2.8657565415244597</v>
      </c>
      <c r="S282" s="82">
        <f>'County Data'!N282/'County Data'!M282-1</f>
        <v>0.14334470989761083</v>
      </c>
      <c r="T282" s="82">
        <f>'County Data'!AL282/'County Data'!AK282-1</f>
        <v>-1</v>
      </c>
      <c r="U282" s="82">
        <v>0</v>
      </c>
      <c r="V282" s="82">
        <f>'County Data'!Z282/'County Data'!Y282-1</f>
        <v>-1</v>
      </c>
      <c r="W282" s="82">
        <f>'County Data'!AH282/'County Data'!AG282-1</f>
        <v>-1</v>
      </c>
      <c r="X282" s="82">
        <v>0</v>
      </c>
    </row>
    <row r="283" spans="1:24" ht="12.75">
      <c r="A283" s="29">
        <v>55003</v>
      </c>
      <c r="B283" s="31" t="s">
        <v>430</v>
      </c>
      <c r="C283" s="31" t="s">
        <v>431</v>
      </c>
      <c r="D283" s="32">
        <v>0</v>
      </c>
      <c r="E283" s="28">
        <f>'County Data'!G283</f>
        <v>0</v>
      </c>
      <c r="F283" s="58">
        <f>'County Data'!L283/'County Data'!K283-1</f>
        <v>0.034279757159502156</v>
      </c>
      <c r="G283" s="47">
        <f t="shared" si="16"/>
        <v>140</v>
      </c>
      <c r="H283" s="58">
        <f>('County Data'!P283-'County Data'!O283)/100</f>
        <v>-0.005999999999999997</v>
      </c>
      <c r="I283" s="47">
        <f t="shared" si="17"/>
        <v>159</v>
      </c>
      <c r="J283" s="58">
        <f>'County Data'!R283/'County Data'!Q283-1</f>
        <v>0.5870158613057912</v>
      </c>
      <c r="K283" s="47">
        <f t="shared" si="18"/>
        <v>95</v>
      </c>
      <c r="L283" s="47">
        <f t="shared" si="19"/>
        <v>394</v>
      </c>
      <c r="M283" s="59">
        <f>'County Data'!L283/'County Data'!J283</f>
        <v>16.15656522113975</v>
      </c>
      <c r="N283" s="60">
        <f>'County Data'!AN283/'County Data'!N283</f>
        <v>0.1485735806421241</v>
      </c>
      <c r="O283" s="60">
        <f>'County Data'!AB283/'County Data'!N283</f>
        <v>0.16514452499764617</v>
      </c>
      <c r="P283" s="77">
        <f>'County Data'!L283/'County Data'!AO283</f>
        <v>29.746031746031747</v>
      </c>
      <c r="Q283" s="62">
        <f>'County Data'!AR283/'County Data'!L283</f>
        <v>0.5110873947586861</v>
      </c>
      <c r="R283" s="59">
        <f>'County Data'!L283/'County Data'!AS283</f>
        <v>1.8986828774062816</v>
      </c>
      <c r="S283" s="82">
        <f>'County Data'!N283/'County Data'!M283-1</f>
        <v>0.20324005891016195</v>
      </c>
      <c r="T283" s="82">
        <f>'County Data'!AL283/'County Data'!AK283-1</f>
        <v>0.21305595408895273</v>
      </c>
      <c r="U283" s="82">
        <f>'County Data'!AB283/'County Data'!AA283-1</f>
        <v>0.057263411693791344</v>
      </c>
      <c r="V283" s="82">
        <f>'County Data'!Z283/'County Data'!Y283-1</f>
        <v>0.13043478260869557</v>
      </c>
      <c r="W283" s="82">
        <f>'County Data'!AH283/'County Data'!AG283-1</f>
        <v>-1</v>
      </c>
      <c r="X283" s="82">
        <f>'County Data'!AD283/'County Data'!AC283-1</f>
        <v>0.07178217821782185</v>
      </c>
    </row>
    <row r="284" spans="1:24" ht="12.75">
      <c r="A284" s="29">
        <v>55005</v>
      </c>
      <c r="B284" s="31" t="s">
        <v>434</v>
      </c>
      <c r="C284" s="31" t="s">
        <v>431</v>
      </c>
      <c r="D284" s="32">
        <v>0</v>
      </c>
      <c r="E284" s="28">
        <f>'County Data'!G284</f>
        <v>0</v>
      </c>
      <c r="F284" s="58">
        <f>'County Data'!L284/'County Data'!K284-1</f>
        <v>0.10338650306748476</v>
      </c>
      <c r="G284" s="47">
        <f t="shared" si="16"/>
        <v>80</v>
      </c>
      <c r="H284" s="58">
        <f>('County Data'!P284-'County Data'!O284)/100</f>
        <v>-0.014000000000000004</v>
      </c>
      <c r="I284" s="47">
        <f t="shared" si="17"/>
        <v>103</v>
      </c>
      <c r="J284" s="58">
        <f>'County Data'!R284/'County Data'!Q284-1</f>
        <v>0.5494619923637625</v>
      </c>
      <c r="K284" s="47">
        <f t="shared" si="18"/>
        <v>131</v>
      </c>
      <c r="L284" s="47">
        <f t="shared" si="19"/>
        <v>314</v>
      </c>
      <c r="M284" s="59">
        <f>'County Data'!L284/'County Data'!J284</f>
        <v>52.10745286189433</v>
      </c>
      <c r="N284" s="60">
        <f>'County Data'!AN284/'County Data'!N284</f>
        <v>0.13231561522898658</v>
      </c>
      <c r="O284" s="60">
        <f>'County Data'!AB284/'County Data'!N284</f>
        <v>0.26908221445650177</v>
      </c>
      <c r="P284" s="77">
        <f>'County Data'!L284/'County Data'!AO284</f>
        <v>34.96345256609642</v>
      </c>
      <c r="Q284" s="62">
        <f>'County Data'!AR284/'County Data'!L284</f>
        <v>0.18504103373885195</v>
      </c>
      <c r="R284" s="59">
        <f>'County Data'!L284/'County Data'!AS284</f>
        <v>2.1442605751347226</v>
      </c>
      <c r="S284" s="82">
        <f>'County Data'!N284/'County Data'!M284-1</f>
        <v>0.33698913096936023</v>
      </c>
      <c r="T284" s="82">
        <f>'County Data'!AL284/'County Data'!AK284-1</f>
        <v>0.6246870305458188</v>
      </c>
      <c r="U284" s="82">
        <f>'County Data'!AB284/'County Data'!AA284-1</f>
        <v>0.19584763773091374</v>
      </c>
      <c r="V284" s="82">
        <f>'County Data'!Z284/'County Data'!Y284-1</f>
        <v>0.6308411214953271</v>
      </c>
      <c r="W284" s="82">
        <f>'County Data'!AH284/'County Data'!AG284-1</f>
        <v>0.3744944729037476</v>
      </c>
      <c r="X284" s="82">
        <f>'County Data'!AD284/'County Data'!AC284-1</f>
        <v>0.049180327868852514</v>
      </c>
    </row>
    <row r="285" spans="1:24" ht="12.75">
      <c r="A285" s="29">
        <v>55007</v>
      </c>
      <c r="B285" s="31" t="s">
        <v>436</v>
      </c>
      <c r="C285" s="31" t="s">
        <v>431</v>
      </c>
      <c r="D285" s="32">
        <v>0</v>
      </c>
      <c r="E285" s="28">
        <f>'County Data'!G285</f>
        <v>0</v>
      </c>
      <c r="F285" s="58">
        <f>'County Data'!L285/'County Data'!K285-1</f>
        <v>0.07174471730439747</v>
      </c>
      <c r="G285" s="47">
        <f t="shared" si="16"/>
        <v>110</v>
      </c>
      <c r="H285" s="58">
        <f>('County Data'!P285-'County Data'!O285)/100</f>
        <v>-0.012999999999999998</v>
      </c>
      <c r="I285" s="47">
        <f t="shared" si="17"/>
        <v>112</v>
      </c>
      <c r="J285" s="58">
        <f>'County Data'!R285/'County Data'!Q285-1</f>
        <v>0.5332893386126998</v>
      </c>
      <c r="K285" s="47">
        <f t="shared" si="18"/>
        <v>146</v>
      </c>
      <c r="L285" s="47">
        <f t="shared" si="19"/>
        <v>368</v>
      </c>
      <c r="M285" s="59">
        <f>'County Data'!L285/'County Data'!J285</f>
        <v>10.168584607256792</v>
      </c>
      <c r="N285" s="60">
        <f>'County Data'!AN285/'County Data'!N285</f>
        <v>0.18638902996444895</v>
      </c>
      <c r="O285" s="60">
        <f>'County Data'!AB285/'County Data'!N285</f>
        <v>0.04130692398848823</v>
      </c>
      <c r="P285" s="77">
        <f>'County Data'!L285/'County Data'!AO285</f>
        <v>34.51264367816092</v>
      </c>
      <c r="Q285" s="62">
        <f>'County Data'!AR285/'County Data'!L285</f>
        <v>0</v>
      </c>
      <c r="R285" s="59">
        <f>'County Data'!L285/'County Data'!AS285</f>
        <v>1.2897766323024056</v>
      </c>
      <c r="S285" s="82">
        <f>'County Data'!N285/'County Data'!M285-1</f>
        <v>0.21418293936279542</v>
      </c>
      <c r="T285" s="82">
        <f>'County Data'!AL285/'County Data'!AK285-1</f>
        <v>0.3609589041095891</v>
      </c>
      <c r="U285" s="82">
        <f>'County Data'!AB285/'County Data'!AA285-1</f>
        <v>-0.34231805929919135</v>
      </c>
      <c r="V285" s="82">
        <f>'County Data'!Z285/'County Data'!Y285-1</f>
        <v>0.5410764872521245</v>
      </c>
      <c r="W285" s="82">
        <f>'County Data'!AH285/'County Data'!AG285-1</f>
        <v>0.139</v>
      </c>
      <c r="X285" s="82">
        <f>'County Data'!AD285/'County Data'!AC285-1</f>
        <v>0.6186046511627907</v>
      </c>
    </row>
    <row r="286" spans="1:24" ht="12.75">
      <c r="A286" s="29">
        <v>55011</v>
      </c>
      <c r="B286" s="31" t="s">
        <v>360</v>
      </c>
      <c r="C286" s="31" t="s">
        <v>431</v>
      </c>
      <c r="D286" s="32">
        <v>0</v>
      </c>
      <c r="E286" s="28">
        <f>'County Data'!G286</f>
        <v>0</v>
      </c>
      <c r="F286" s="58">
        <f>'County Data'!L286/'County Data'!K286-1</f>
        <v>0.016195524146054074</v>
      </c>
      <c r="G286" s="47">
        <f t="shared" si="16"/>
        <v>159</v>
      </c>
      <c r="H286" s="58">
        <f>('County Data'!P286-'County Data'!O286)/100</f>
        <v>-0.023000000000000003</v>
      </c>
      <c r="I286" s="47">
        <f t="shared" si="17"/>
        <v>52</v>
      </c>
      <c r="J286" s="58">
        <f>'County Data'!R286/'County Data'!Q286-1</f>
        <v>0.5877907355528047</v>
      </c>
      <c r="K286" s="47">
        <f t="shared" si="18"/>
        <v>93</v>
      </c>
      <c r="L286" s="47">
        <f t="shared" si="19"/>
        <v>304</v>
      </c>
      <c r="M286" s="59">
        <f>'County Data'!L286/'County Data'!J286</f>
        <v>20.165955706188278</v>
      </c>
      <c r="N286" s="60">
        <f>'County Data'!AN286/'County Data'!N286</f>
        <v>0.1440023320215712</v>
      </c>
      <c r="O286" s="60">
        <f>'County Data'!AB286/'County Data'!N286</f>
        <v>0.09794490599038042</v>
      </c>
      <c r="P286" s="77">
        <f>'County Data'!L286/'County Data'!AO286</f>
        <v>37.81917808219178</v>
      </c>
      <c r="Q286" s="62">
        <f>'County Data'!AR286/'County Data'!L286</f>
        <v>0</v>
      </c>
      <c r="R286" s="59">
        <f>'County Data'!L286/'County Data'!AS286</f>
        <v>2.2636930141029845</v>
      </c>
      <c r="S286" s="82">
        <f>'County Data'!N286/'County Data'!M286-1</f>
        <v>0.3855008077544426</v>
      </c>
      <c r="T286" s="82">
        <f>'County Data'!AL286/'County Data'!AK286-1</f>
        <v>0.42527675276752763</v>
      </c>
      <c r="U286" s="82">
        <f>'County Data'!AB286/'County Data'!AA286-1</f>
        <v>0.48672566371681425</v>
      </c>
      <c r="V286" s="82">
        <f>'County Data'!Z286/'County Data'!Y286-1</f>
        <v>0.502145922746781</v>
      </c>
      <c r="W286" s="82">
        <f>'County Data'!AH286/'County Data'!AG286-1</f>
        <v>0.3189771197846567</v>
      </c>
      <c r="X286" s="82">
        <f>'County Data'!AD286/'County Data'!AC286-1</f>
        <v>-1</v>
      </c>
    </row>
    <row r="287" spans="1:24" ht="12.75">
      <c r="A287" s="29">
        <v>55013</v>
      </c>
      <c r="B287" s="31" t="s">
        <v>439</v>
      </c>
      <c r="C287" s="31" t="s">
        <v>431</v>
      </c>
      <c r="D287" s="32">
        <v>0</v>
      </c>
      <c r="E287" s="28">
        <f>'County Data'!G287</f>
        <v>0</v>
      </c>
      <c r="F287" s="58">
        <f>'County Data'!L287/'County Data'!K287-1</f>
        <v>0.19795169672882906</v>
      </c>
      <c r="G287" s="47">
        <f t="shared" si="16"/>
        <v>30</v>
      </c>
      <c r="H287" s="58">
        <f>('County Data'!P287-'County Data'!O287)/100</f>
        <v>-0.024000000000000004</v>
      </c>
      <c r="I287" s="47">
        <f t="shared" si="17"/>
        <v>48</v>
      </c>
      <c r="J287" s="58">
        <f>'County Data'!R287/'County Data'!Q287-1</f>
        <v>0.5793708851499635</v>
      </c>
      <c r="K287" s="47">
        <f t="shared" si="18"/>
        <v>105</v>
      </c>
      <c r="L287" s="47">
        <f t="shared" si="19"/>
        <v>183</v>
      </c>
      <c r="M287" s="59">
        <f>'County Data'!L287/'County Data'!J287</f>
        <v>19.078570993853084</v>
      </c>
      <c r="N287" s="60">
        <f>'County Data'!AN287/'County Data'!N287</f>
        <v>0.13284717818642994</v>
      </c>
      <c r="O287" s="60">
        <f>'County Data'!AB287/'County Data'!N287</f>
        <v>0.21116043119847813</v>
      </c>
      <c r="P287" s="77">
        <f>'County Data'!L287/'County Data'!AO287</f>
        <v>35.46153846153846</v>
      </c>
      <c r="Q287" s="62">
        <f>'County Data'!AR287/'County Data'!L287</f>
        <v>0</v>
      </c>
      <c r="R287" s="59">
        <f>'County Data'!L287/'County Data'!AS287</f>
        <v>1.2457478938165634</v>
      </c>
      <c r="S287" s="82">
        <f>'County Data'!N287/'County Data'!M287-1</f>
        <v>0.4265038444142921</v>
      </c>
      <c r="T287" s="82">
        <f>'County Data'!AL287/'County Data'!AK287-1</f>
        <v>0.5908683974932856</v>
      </c>
      <c r="U287" s="82">
        <f>'County Data'!AB287/'County Data'!AA287-1</f>
        <v>0.420042643923241</v>
      </c>
      <c r="V287" s="82">
        <f>'County Data'!Z287/'County Data'!Y287-1</f>
        <v>0.7902621722846441</v>
      </c>
      <c r="W287" s="82">
        <f>'County Data'!AH287/'County Data'!AG287-1</f>
        <v>0.3374999999999999</v>
      </c>
      <c r="X287" s="82">
        <f>'County Data'!AD287/'County Data'!AC287-1</f>
        <v>0.43529411764705883</v>
      </c>
    </row>
    <row r="288" spans="1:24" ht="12.75">
      <c r="A288" s="29">
        <v>55017</v>
      </c>
      <c r="B288" s="31" t="s">
        <v>56</v>
      </c>
      <c r="C288" s="31" t="s">
        <v>431</v>
      </c>
      <c r="D288" s="32">
        <v>1</v>
      </c>
      <c r="E288" s="28">
        <f>'County Data'!G288</f>
        <v>0</v>
      </c>
      <c r="F288" s="58">
        <f>'County Data'!L288/'County Data'!K288-1</f>
        <v>0.05414438502673802</v>
      </c>
      <c r="G288" s="47">
        <f t="shared" si="16"/>
        <v>125</v>
      </c>
      <c r="H288" s="58">
        <f>('County Data'!P288-'County Data'!O288)/100</f>
        <v>-0.013999999999999995</v>
      </c>
      <c r="I288" s="47">
        <f t="shared" si="17"/>
        <v>108</v>
      </c>
      <c r="J288" s="58">
        <f>'County Data'!R288/'County Data'!Q288-1</f>
        <v>0.6357428927844528</v>
      </c>
      <c r="K288" s="47">
        <f t="shared" si="18"/>
        <v>64</v>
      </c>
      <c r="L288" s="47">
        <f t="shared" si="19"/>
        <v>297</v>
      </c>
      <c r="M288" s="59">
        <f>'County Data'!L288/'County Data'!J288</f>
        <v>54.62309618296436</v>
      </c>
      <c r="N288" s="60">
        <f>'County Data'!AN288/'County Data'!N288</f>
        <v>0.13849022090896299</v>
      </c>
      <c r="O288" s="60">
        <f>'County Data'!AB288/'County Data'!N288</f>
        <v>0.27029689038975657</v>
      </c>
      <c r="P288" s="77">
        <f>'County Data'!L288/'County Data'!AO288</f>
        <v>44.65614886731392</v>
      </c>
      <c r="Q288" s="62">
        <f>'County Data'!AR288/'County Data'!L288</f>
        <v>0.3629676601141408</v>
      </c>
      <c r="R288" s="59">
        <f>'County Data'!L288/'County Data'!AS288</f>
        <v>2.4186056702160292</v>
      </c>
      <c r="S288" s="82">
        <f>'County Data'!N288/'County Data'!M288-1</f>
        <v>0.23208945520738533</v>
      </c>
      <c r="T288" s="82">
        <f>'County Data'!AL288/'County Data'!AK288-1</f>
        <v>0.29798404031919357</v>
      </c>
      <c r="U288" s="82">
        <f>'County Data'!AB288/'County Data'!AA288-1</f>
        <v>0.16477186599969684</v>
      </c>
      <c r="V288" s="82">
        <f>'County Data'!Z288/'County Data'!Y288-1</f>
        <v>0.4939393939393939</v>
      </c>
      <c r="W288" s="82">
        <f>'County Data'!AH288/'County Data'!AG288-1</f>
        <v>0.21067350268002794</v>
      </c>
      <c r="X288" s="82">
        <f>'County Data'!AD288/'County Data'!AC288-1</f>
        <v>0.38755458515283836</v>
      </c>
    </row>
    <row r="289" spans="1:24" ht="12.75">
      <c r="A289" s="29">
        <v>55031</v>
      </c>
      <c r="B289" s="31" t="s">
        <v>113</v>
      </c>
      <c r="C289" s="31" t="s">
        <v>431</v>
      </c>
      <c r="D289" s="32">
        <v>1</v>
      </c>
      <c r="E289" s="28">
        <f>'County Data'!G289</f>
        <v>0</v>
      </c>
      <c r="F289" s="58">
        <f>'County Data'!L289/'County Data'!K289-1</f>
        <v>0.036615738301642775</v>
      </c>
      <c r="G289" s="47">
        <f t="shared" si="16"/>
        <v>136</v>
      </c>
      <c r="H289" s="58">
        <f>('County Data'!P289-'County Data'!O289)/100</f>
        <v>-0.012999999999999998</v>
      </c>
      <c r="I289" s="47">
        <f t="shared" si="17"/>
        <v>112</v>
      </c>
      <c r="J289" s="58">
        <f>'County Data'!R289/'County Data'!Q289-1</f>
        <v>0.532442748091603</v>
      </c>
      <c r="K289" s="47">
        <f t="shared" si="18"/>
        <v>148</v>
      </c>
      <c r="L289" s="47">
        <f t="shared" si="19"/>
        <v>396</v>
      </c>
      <c r="M289" s="59">
        <f>'County Data'!L289/'County Data'!J289</f>
        <v>33.06218780074241</v>
      </c>
      <c r="N289" s="60">
        <f>'County Data'!AN289/'County Data'!N289</f>
        <v>0.1632161089052751</v>
      </c>
      <c r="O289" s="60">
        <f>'County Data'!AB289/'County Data'!N289</f>
        <v>0.06820760068065797</v>
      </c>
      <c r="P289" s="77">
        <f>'County Data'!L289/'County Data'!AO289</f>
        <v>39.03246167718665</v>
      </c>
      <c r="Q289" s="62">
        <f>'County Data'!AR289/'County Data'!L289</f>
        <v>0.6322452468408529</v>
      </c>
      <c r="R289" s="59">
        <f>'County Data'!L289/'County Data'!AS289</f>
        <v>2.126498329730792</v>
      </c>
      <c r="S289" s="82">
        <f>'County Data'!N289/'County Data'!M289-1</f>
        <v>0.10567576042646598</v>
      </c>
      <c r="T289" s="82">
        <f>'County Data'!AL289/'County Data'!AK289-1</f>
        <v>0.3310423825887743</v>
      </c>
      <c r="U289" s="82">
        <f>'County Data'!AB289/'County Data'!AA289-1</f>
        <v>-0.11309157959434546</v>
      </c>
      <c r="V289" s="82">
        <f>'County Data'!Z289/'County Data'!Y289-1</f>
        <v>0.42334096109839825</v>
      </c>
      <c r="W289" s="82">
        <f>'County Data'!AH289/'County Data'!AG289-1</f>
        <v>-0.04153913423699174</v>
      </c>
      <c r="X289" s="82">
        <f>'County Data'!AD289/'County Data'!AC289-1</f>
        <v>0.15970961887477308</v>
      </c>
    </row>
    <row r="290" spans="1:24" ht="12.75">
      <c r="A290" s="29">
        <v>55033</v>
      </c>
      <c r="B290" s="31" t="s">
        <v>308</v>
      </c>
      <c r="C290" s="31" t="s">
        <v>431</v>
      </c>
      <c r="D290" s="32">
        <v>0</v>
      </c>
      <c r="E290" s="28">
        <f>'County Data'!G290</f>
        <v>1</v>
      </c>
      <c r="F290" s="58">
        <f>'County Data'!L290/'County Data'!K290-1</f>
        <v>0.10997243030995008</v>
      </c>
      <c r="G290" s="47">
        <f t="shared" si="16"/>
        <v>76</v>
      </c>
      <c r="H290" s="58">
        <f>('County Data'!P290-'County Data'!O290)/100</f>
        <v>-0.005</v>
      </c>
      <c r="I290" s="47">
        <f t="shared" si="17"/>
        <v>167</v>
      </c>
      <c r="J290" s="58">
        <f>'County Data'!R290/'County Data'!Q290-1</f>
        <v>0.5964365256124722</v>
      </c>
      <c r="K290" s="47">
        <f t="shared" si="18"/>
        <v>87</v>
      </c>
      <c r="L290" s="47">
        <f t="shared" si="19"/>
        <v>330</v>
      </c>
      <c r="M290" s="59">
        <f>'County Data'!L290/'County Data'!J290</f>
        <v>46.77729790629988</v>
      </c>
      <c r="N290" s="60">
        <f>'County Data'!AN290/'County Data'!N290</f>
        <v>0.22467431460237217</v>
      </c>
      <c r="O290" s="60">
        <f>'County Data'!AB290/'County Data'!N290</f>
        <v>0.11063581567178689</v>
      </c>
      <c r="P290" s="77">
        <f>'County Data'!L290/'County Data'!AO290</f>
        <v>40.62996941896024</v>
      </c>
      <c r="Q290" s="62">
        <f>'County Data'!AR290/'County Data'!L290</f>
        <v>0.3747553816046967</v>
      </c>
      <c r="R290" s="59">
        <f>'County Data'!L290/'County Data'!AS290</f>
        <v>2.6090200955685017</v>
      </c>
      <c r="S290" s="82">
        <f>'County Data'!N290/'County Data'!M290-1</f>
        <v>0.3955633946136625</v>
      </c>
      <c r="T290" s="82">
        <f>'County Data'!AL290/'County Data'!AK290-1</f>
        <v>0.5392156862745099</v>
      </c>
      <c r="U290" s="82">
        <f>'County Data'!AB290/'County Data'!AA290-1</f>
        <v>0.20105540897097618</v>
      </c>
      <c r="V290" s="82">
        <f>'County Data'!Z290/'County Data'!Y290-1</f>
        <v>0.58493353028065</v>
      </c>
      <c r="W290" s="82">
        <f>'County Data'!AH290/'County Data'!AG290-1</f>
        <v>0.922326454033771</v>
      </c>
      <c r="X290" s="82">
        <f>'County Data'!AD290/'County Data'!AC290-1</f>
        <v>0.6696832579185521</v>
      </c>
    </row>
    <row r="291" spans="1:24" ht="12.75">
      <c r="A291" s="29">
        <v>55035</v>
      </c>
      <c r="B291" s="31" t="s">
        <v>442</v>
      </c>
      <c r="C291" s="31" t="s">
        <v>431</v>
      </c>
      <c r="D291" s="32">
        <v>1</v>
      </c>
      <c r="E291" s="28">
        <f>'County Data'!G291</f>
        <v>0</v>
      </c>
      <c r="F291" s="58">
        <f>'County Data'!L291/'County Data'!K291-1</f>
        <v>0.09343413591913885</v>
      </c>
      <c r="G291" s="47">
        <f t="shared" si="16"/>
        <v>90</v>
      </c>
      <c r="H291" s="58">
        <f>('County Data'!P291-'County Data'!O291)/100</f>
        <v>-0.016999999999999998</v>
      </c>
      <c r="I291" s="47">
        <f t="shared" si="17"/>
        <v>86</v>
      </c>
      <c r="J291" s="58">
        <f>'County Data'!R291/'County Data'!Q291-1</f>
        <v>0.6097697922515442</v>
      </c>
      <c r="K291" s="47">
        <f t="shared" si="18"/>
        <v>81</v>
      </c>
      <c r="L291" s="47">
        <f t="shared" si="19"/>
        <v>257</v>
      </c>
      <c r="M291" s="59">
        <f>'County Data'!L291/'County Data'!J291</f>
        <v>146.06843772543363</v>
      </c>
      <c r="N291" s="60">
        <f>'County Data'!AN291/'County Data'!N291</f>
        <v>0.12551892184585764</v>
      </c>
      <c r="O291" s="60">
        <f>'County Data'!AB291/'County Data'!N291</f>
        <v>0.09600806209012695</v>
      </c>
      <c r="P291" s="77">
        <f>'County Data'!L291/'County Data'!AO291</f>
        <v>34.676842889054356</v>
      </c>
      <c r="Q291" s="62">
        <f>'County Data'!AR291/'County Data'!L291</f>
        <v>0.7889781194305469</v>
      </c>
      <c r="R291" s="59">
        <f>'County Data'!L291/'County Data'!AS291</f>
        <v>2.485509953567807</v>
      </c>
      <c r="S291" s="82">
        <f>'County Data'!N291/'County Data'!M291-1</f>
        <v>0.35322613474455533</v>
      </c>
      <c r="T291" s="82">
        <f>'County Data'!AL291/'County Data'!AK291-1</f>
        <v>0.5065207615050218</v>
      </c>
      <c r="U291" s="82">
        <f>'County Data'!AB291/'County Data'!AA291-1</f>
        <v>0.30987071619125794</v>
      </c>
      <c r="V291" s="82">
        <f>'County Data'!Z291/'County Data'!Y291-1</f>
        <v>0.5133928571428572</v>
      </c>
      <c r="W291" s="82">
        <f>'County Data'!AH291/'County Data'!AG291-1</f>
        <v>0.45199226305609286</v>
      </c>
      <c r="X291" s="82">
        <f>'County Data'!AD291/'County Data'!AC291-1</f>
        <v>0.09120057000356252</v>
      </c>
    </row>
    <row r="292" spans="1:24" ht="12.75">
      <c r="A292" s="29">
        <v>55037</v>
      </c>
      <c r="B292" s="31" t="s">
        <v>443</v>
      </c>
      <c r="C292" s="31" t="s">
        <v>431</v>
      </c>
      <c r="D292" s="32">
        <v>0</v>
      </c>
      <c r="E292" s="28">
        <f>'County Data'!G292</f>
        <v>1</v>
      </c>
      <c r="F292" s="58">
        <f>'County Data'!L292/'County Data'!K292-1</f>
        <v>0.10849673202614385</v>
      </c>
      <c r="G292" s="47">
        <f t="shared" si="16"/>
        <v>79</v>
      </c>
      <c r="H292" s="58">
        <f>('County Data'!P292-'County Data'!O292)/100</f>
        <v>0.026000000000000006</v>
      </c>
      <c r="I292" s="47">
        <f t="shared" si="17"/>
        <v>297</v>
      </c>
      <c r="J292" s="58">
        <f>'County Data'!R292/'County Data'!Q292-1</f>
        <v>0.6606836970283756</v>
      </c>
      <c r="K292" s="47">
        <f t="shared" si="18"/>
        <v>41</v>
      </c>
      <c r="L292" s="47">
        <f t="shared" si="19"/>
        <v>417</v>
      </c>
      <c r="M292" s="59">
        <f>'County Data'!L292/'County Data'!J292</f>
        <v>10.424520570398295</v>
      </c>
      <c r="N292" s="60">
        <f>'County Data'!AN292/'County Data'!N292</f>
        <v>0.1915861284820921</v>
      </c>
      <c r="O292" s="60">
        <f>'County Data'!AB292/'County Data'!N292</f>
        <v>0.1580443433769187</v>
      </c>
      <c r="P292" s="77">
        <f>'County Data'!L292/'County Data'!AO292</f>
        <v>49.398058252427184</v>
      </c>
      <c r="Q292" s="62">
        <f>'County Data'!AR292/'County Data'!L292</f>
        <v>0</v>
      </c>
      <c r="R292" s="59">
        <f>'County Data'!L292/'County Data'!AS292</f>
        <v>1.2002830856334041</v>
      </c>
      <c r="S292" s="82">
        <f>'County Data'!N292/'County Data'!M292-1</f>
        <v>0.4300813008130082</v>
      </c>
      <c r="T292" s="82">
        <f>'County Data'!AL292/'County Data'!AK292-1</f>
        <v>0.44979919678714864</v>
      </c>
      <c r="U292" s="82">
        <f>'County Data'!AB292/'County Data'!AA292-1</f>
        <v>0.30516431924882625</v>
      </c>
      <c r="V292" s="82">
        <f>'County Data'!Z292/'County Data'!Y292-1</f>
        <v>0.45070422535211274</v>
      </c>
      <c r="W292" s="82">
        <f>'County Data'!AH292/'County Data'!AG292-1</f>
        <v>0.4099616858237547</v>
      </c>
      <c r="X292" s="82">
        <f>'County Data'!AD292/'County Data'!AC292-1</f>
        <v>1.2702702702702702</v>
      </c>
    </row>
    <row r="293" spans="1:24" ht="12.75">
      <c r="A293" s="29">
        <v>55041</v>
      </c>
      <c r="B293" s="31" t="s">
        <v>444</v>
      </c>
      <c r="C293" s="31" t="s">
        <v>431</v>
      </c>
      <c r="D293" s="32">
        <v>0</v>
      </c>
      <c r="E293" s="28">
        <f>'County Data'!G293</f>
        <v>1</v>
      </c>
      <c r="F293" s="58">
        <f>'County Data'!L293/'County Data'!K293-1</f>
        <v>0.14220601640838648</v>
      </c>
      <c r="G293" s="47">
        <f t="shared" si="16"/>
        <v>54</v>
      </c>
      <c r="H293" s="58">
        <f>('County Data'!P293-'County Data'!O293)/100</f>
        <v>-0.005999999999999997</v>
      </c>
      <c r="I293" s="47">
        <f t="shared" si="17"/>
        <v>159</v>
      </c>
      <c r="J293" s="58">
        <f>'County Data'!R293/'County Data'!Q293-1</f>
        <v>0.6333790502314418</v>
      </c>
      <c r="K293" s="47">
        <f t="shared" si="18"/>
        <v>67</v>
      </c>
      <c r="L293" s="47">
        <f t="shared" si="19"/>
        <v>280</v>
      </c>
      <c r="M293" s="59">
        <f>'County Data'!L293/'County Data'!J293</f>
        <v>9.884139427106444</v>
      </c>
      <c r="N293" s="60">
        <f>'County Data'!AN293/'County Data'!N293</f>
        <v>0.16812682519816438</v>
      </c>
      <c r="O293" s="60">
        <f>'County Data'!AB293/'County Data'!N293</f>
        <v>0.19732999582811847</v>
      </c>
      <c r="P293" s="77">
        <f>'County Data'!L293/'County Data'!AO293</f>
        <v>33.19205298013245</v>
      </c>
      <c r="Q293" s="62">
        <f>'County Data'!AR293/'County Data'!L293</f>
        <v>0</v>
      </c>
      <c r="R293" s="59">
        <f>'County Data'!L293/'County Data'!AS293</f>
        <v>1.2045181446767603</v>
      </c>
      <c r="S293" s="82">
        <f>'County Data'!N293/'County Data'!M293-1</f>
        <v>0.3771904625107727</v>
      </c>
      <c r="T293" s="82">
        <f>'County Data'!AL293/'County Data'!AK293-1</f>
        <v>0.9077340569877883</v>
      </c>
      <c r="U293" s="82">
        <f>'County Data'!AB293/'County Data'!AA293-1</f>
        <v>0.18993710691823895</v>
      </c>
      <c r="V293" s="82">
        <f>'County Data'!Z293/'County Data'!Y293-1</f>
        <v>0.708955223880597</v>
      </c>
      <c r="W293" s="82">
        <f>'County Data'!AH293/'County Data'!AG293-1</f>
        <v>0.1815181518151816</v>
      </c>
      <c r="X293" s="82">
        <f>'County Data'!AD293/'County Data'!AC293-1</f>
        <v>0.36882129277566533</v>
      </c>
    </row>
    <row r="294" spans="1:24" ht="12.75">
      <c r="A294" s="29">
        <v>55051</v>
      </c>
      <c r="B294" s="31" t="s">
        <v>63</v>
      </c>
      <c r="C294" s="31" t="s">
        <v>431</v>
      </c>
      <c r="D294" s="32">
        <v>0</v>
      </c>
      <c r="E294" s="28">
        <f>'County Data'!G294</f>
        <v>0</v>
      </c>
      <c r="F294" s="58">
        <f>'County Data'!L294/'County Data'!K294-1</f>
        <v>0.11506582155046319</v>
      </c>
      <c r="G294" s="47">
        <f t="shared" si="16"/>
        <v>69</v>
      </c>
      <c r="H294" s="58">
        <f>('County Data'!P294-'County Data'!O294)/100</f>
        <v>0.003999999999999995</v>
      </c>
      <c r="I294" s="47">
        <f t="shared" si="17"/>
        <v>251</v>
      </c>
      <c r="J294" s="58">
        <f>'County Data'!R294/'County Data'!Q294-1</f>
        <v>0.5307030554731533</v>
      </c>
      <c r="K294" s="47">
        <f t="shared" si="18"/>
        <v>151</v>
      </c>
      <c r="L294" s="47">
        <f t="shared" si="19"/>
        <v>471</v>
      </c>
      <c r="M294" s="59">
        <f>'County Data'!L294/'County Data'!J294</f>
        <v>9.060057046270865</v>
      </c>
      <c r="N294" s="60">
        <f>'County Data'!AN294/'County Data'!N294</f>
        <v>0.1153271586495369</v>
      </c>
      <c r="O294" s="60">
        <f>'County Data'!AB294/'County Data'!N294</f>
        <v>0.16313116223483717</v>
      </c>
      <c r="P294" s="77">
        <f>'County Data'!L294/'County Data'!AO294</f>
        <v>30.493333333333332</v>
      </c>
      <c r="Q294" s="62">
        <f>'County Data'!AR294/'County Data'!L294</f>
        <v>0</v>
      </c>
      <c r="R294" s="59">
        <f>'County Data'!L294/'County Data'!AS294</f>
        <v>1.2024185068349107</v>
      </c>
      <c r="S294" s="82">
        <f>'County Data'!N294/'County Data'!M294-1</f>
        <v>0.29128086419753085</v>
      </c>
      <c r="T294" s="82">
        <f>'County Data'!AL294/'County Data'!AK294-1</f>
        <v>0.3453237410071943</v>
      </c>
      <c r="U294" s="82">
        <f>'County Data'!AB294/'County Data'!AA294-1</f>
        <v>0.8079470198675496</v>
      </c>
      <c r="V294" s="82">
        <f>'County Data'!Z294/'County Data'!Y294-1</f>
        <v>0.7027027027027026</v>
      </c>
      <c r="W294" s="82">
        <f>'County Data'!AH294/'County Data'!AG294-1</f>
        <v>0.025210084033613356</v>
      </c>
      <c r="X294" s="82">
        <f>'County Data'!AD294/'County Data'!AC294-1</f>
        <v>0.6415094339622642</v>
      </c>
    </row>
    <row r="295" spans="1:24" ht="12.75">
      <c r="A295" s="29">
        <v>55063</v>
      </c>
      <c r="B295" s="31" t="s">
        <v>448</v>
      </c>
      <c r="C295" s="31" t="s">
        <v>431</v>
      </c>
      <c r="D295" s="32">
        <v>1</v>
      </c>
      <c r="E295" s="28">
        <f>'County Data'!G295</f>
        <v>0</v>
      </c>
      <c r="F295" s="58">
        <f>'County Data'!L295/'County Data'!K295-1</f>
        <v>0.09413302827259362</v>
      </c>
      <c r="G295" s="47">
        <f t="shared" si="16"/>
        <v>88</v>
      </c>
      <c r="H295" s="58">
        <f>('County Data'!P295-'County Data'!O295)/100</f>
        <v>-0.007000000000000002</v>
      </c>
      <c r="I295" s="47">
        <f t="shared" si="17"/>
        <v>150</v>
      </c>
      <c r="J295" s="58">
        <f>'County Data'!R295/'County Data'!Q295-1</f>
        <v>0.46397726639549774</v>
      </c>
      <c r="K295" s="47">
        <f t="shared" si="18"/>
        <v>213</v>
      </c>
      <c r="L295" s="47">
        <f t="shared" si="19"/>
        <v>451</v>
      </c>
      <c r="M295" s="59">
        <f>'County Data'!L295/'County Data'!J295</f>
        <v>236.58288793674635</v>
      </c>
      <c r="N295" s="60">
        <f>'County Data'!AN295/'County Data'!N295</f>
        <v>0.12017178386000897</v>
      </c>
      <c r="O295" s="60">
        <f>'County Data'!AB295/'County Data'!N295</f>
        <v>0.14324722774181142</v>
      </c>
      <c r="P295" s="77">
        <f>'County Data'!L295/'County Data'!AO295</f>
        <v>36.49744463373084</v>
      </c>
      <c r="Q295" s="62">
        <f>'County Data'!AR295/'County Data'!L295</f>
        <v>0.7287808065720687</v>
      </c>
      <c r="R295" s="59">
        <f>'County Data'!L295/'County Data'!AS295</f>
        <v>2.4637181167920144</v>
      </c>
      <c r="S295" s="82">
        <f>'County Data'!N295/'County Data'!M295-1</f>
        <v>0.21542872279094416</v>
      </c>
      <c r="T295" s="82">
        <f>'County Data'!AL295/'County Data'!AK295-1</f>
        <v>0.36043650369102376</v>
      </c>
      <c r="U295" s="82">
        <f>'County Data'!AB295/'County Data'!AA295-1</f>
        <v>0.01563352117796768</v>
      </c>
      <c r="V295" s="82">
        <f>'County Data'!Z295/'County Data'!Y295-1</f>
        <v>0.444315992292871</v>
      </c>
      <c r="W295" s="82">
        <f>'County Data'!AH295/'County Data'!AG295-1</f>
        <v>0.1720581340834506</v>
      </c>
      <c r="X295" s="82">
        <f>'County Data'!AD295/'County Data'!AC295-1</f>
        <v>0.26428321065545046</v>
      </c>
    </row>
    <row r="296" spans="1:24" ht="12.75">
      <c r="A296" s="29">
        <v>55069</v>
      </c>
      <c r="B296" s="31" t="s">
        <v>145</v>
      </c>
      <c r="C296" s="31" t="s">
        <v>431</v>
      </c>
      <c r="D296" s="32">
        <v>0</v>
      </c>
      <c r="E296" s="28">
        <f>'County Data'!G296</f>
        <v>0</v>
      </c>
      <c r="F296" s="58">
        <f>'County Data'!L296/'County Data'!K296-1</f>
        <v>0.0980995072796651</v>
      </c>
      <c r="G296" s="47">
        <f t="shared" si="16"/>
        <v>83</v>
      </c>
      <c r="H296" s="58">
        <f>('County Data'!P296-'County Data'!O296)/100</f>
        <v>-0.005999999999999997</v>
      </c>
      <c r="I296" s="47">
        <f t="shared" si="17"/>
        <v>159</v>
      </c>
      <c r="J296" s="58">
        <f>'County Data'!R296/'County Data'!Q296-1</f>
        <v>0.4809984574393493</v>
      </c>
      <c r="K296" s="47">
        <f t="shared" si="18"/>
        <v>197</v>
      </c>
      <c r="L296" s="47">
        <f t="shared" si="19"/>
        <v>439</v>
      </c>
      <c r="M296" s="59">
        <f>'County Data'!L296/'County Data'!J296</f>
        <v>33.566995832578364</v>
      </c>
      <c r="N296" s="60">
        <f>'County Data'!AN296/'County Data'!N296</f>
        <v>0.12927336539711426</v>
      </c>
      <c r="O296" s="60">
        <f>'County Data'!AB296/'County Data'!N296</f>
        <v>0.2927336539711426</v>
      </c>
      <c r="P296" s="77">
        <f>'County Data'!L296/'County Data'!AO296</f>
        <v>38.098971722365036</v>
      </c>
      <c r="Q296" s="62">
        <f>'County Data'!AR296/'County Data'!L296</f>
        <v>0.34229614385479573</v>
      </c>
      <c r="R296" s="59">
        <f>'County Data'!L296/'County Data'!AS296</f>
        <v>2.0190041550303115</v>
      </c>
      <c r="S296" s="82">
        <f>'County Data'!N296/'County Data'!M296-1</f>
        <v>0.19169700255596012</v>
      </c>
      <c r="T296" s="82">
        <f>'County Data'!AL296/'County Data'!AK296-1</f>
        <v>0.2023362536503963</v>
      </c>
      <c r="U296" s="82">
        <f>'County Data'!AB296/'County Data'!AA296-1</f>
        <v>0.20106666666666673</v>
      </c>
      <c r="V296" s="82">
        <f>'County Data'!Z296/'County Data'!Y296-1</f>
        <v>0.5985915492957747</v>
      </c>
      <c r="W296" s="82">
        <f>'County Data'!AH296/'County Data'!AG296-1</f>
        <v>0.25</v>
      </c>
      <c r="X296" s="82">
        <f>'County Data'!AD296/'County Data'!AC296-1</f>
        <v>0.06419400855920121</v>
      </c>
    </row>
    <row r="297" spans="1:24" ht="12.75">
      <c r="A297" s="29">
        <v>55085</v>
      </c>
      <c r="B297" s="31" t="s">
        <v>449</v>
      </c>
      <c r="C297" s="31" t="s">
        <v>431</v>
      </c>
      <c r="D297" s="32">
        <v>0</v>
      </c>
      <c r="E297" s="28">
        <f>'County Data'!G297</f>
        <v>0</v>
      </c>
      <c r="F297" s="58">
        <f>'County Data'!L297/'County Data'!K297-1</f>
        <v>0.16089523027873365</v>
      </c>
      <c r="G297" s="47">
        <f t="shared" si="16"/>
        <v>44</v>
      </c>
      <c r="H297" s="58">
        <f>('County Data'!P297-'County Data'!O297)/100</f>
        <v>0.005</v>
      </c>
      <c r="I297" s="47">
        <f t="shared" si="17"/>
        <v>256</v>
      </c>
      <c r="J297" s="58">
        <f>'County Data'!R297/'County Data'!Q297-1</f>
        <v>0.569422588064399</v>
      </c>
      <c r="K297" s="47">
        <f t="shared" si="18"/>
        <v>113</v>
      </c>
      <c r="L297" s="47">
        <f t="shared" si="19"/>
        <v>413</v>
      </c>
      <c r="M297" s="59">
        <f>'County Data'!L297/'County Data'!J297</f>
        <v>32.697625207827656</v>
      </c>
      <c r="N297" s="60">
        <f>'County Data'!AN297/'County Data'!N297</f>
        <v>0.11894197217076638</v>
      </c>
      <c r="O297" s="60">
        <f>'County Data'!AB297/'County Data'!N297</f>
        <v>0.1264377719381381</v>
      </c>
      <c r="P297" s="77">
        <f>'County Data'!L297/'County Data'!AO297</f>
        <v>23.217171717171716</v>
      </c>
      <c r="Q297" s="62">
        <f>'County Data'!AR297/'County Data'!L297</f>
        <v>0.21032738742658255</v>
      </c>
      <c r="R297" s="59">
        <f>'County Data'!L297/'County Data'!AS297</f>
        <v>1.3811544672700642</v>
      </c>
      <c r="S297" s="82">
        <f>'County Data'!N297/'County Data'!M297-1</f>
        <v>0.3269879380323557</v>
      </c>
      <c r="T297" s="82">
        <f>'County Data'!AL297/'County Data'!AK297-1</f>
        <v>0.37742435996896817</v>
      </c>
      <c r="U297" s="82">
        <f>'County Data'!AB297/'County Data'!AA297-1</f>
        <v>0.20831617949773573</v>
      </c>
      <c r="V297" s="82">
        <f>'County Data'!Z297/'County Data'!Y297-1</f>
        <v>0.6847195357833655</v>
      </c>
      <c r="W297" s="82">
        <f>'County Data'!AH297/'County Data'!AG297-1</f>
        <v>0.325952380952381</v>
      </c>
      <c r="X297" s="82">
        <f>'County Data'!AD297/'County Data'!AC297-1</f>
        <v>0.30000000000000004</v>
      </c>
    </row>
    <row r="298" spans="1:24" ht="12.75">
      <c r="A298" s="29">
        <v>55091</v>
      </c>
      <c r="B298" s="31" t="s">
        <v>450</v>
      </c>
      <c r="C298" s="31" t="s">
        <v>431</v>
      </c>
      <c r="D298" s="32">
        <v>0</v>
      </c>
      <c r="E298" s="28">
        <f>'County Data'!G298</f>
        <v>0</v>
      </c>
      <c r="F298" s="58">
        <f>'County Data'!L298/'County Data'!K298-1</f>
        <v>0.014914872660757084</v>
      </c>
      <c r="G298" s="47">
        <f t="shared" si="16"/>
        <v>163</v>
      </c>
      <c r="H298" s="58">
        <f>('County Data'!P298-'County Data'!O298)/100</f>
        <v>0</v>
      </c>
      <c r="I298" s="47">
        <f t="shared" si="17"/>
        <v>208</v>
      </c>
      <c r="J298" s="58">
        <f>'County Data'!R298/'County Data'!Q298-1</f>
        <v>0.4623422159887798</v>
      </c>
      <c r="K298" s="47">
        <f t="shared" si="18"/>
        <v>216</v>
      </c>
      <c r="L298" s="47">
        <f t="shared" si="19"/>
        <v>587</v>
      </c>
      <c r="M298" s="59">
        <f>'County Data'!L298/'County Data'!J298</f>
        <v>31.047692837465565</v>
      </c>
      <c r="N298" s="60">
        <f>'County Data'!AN298/'County Data'!N298</f>
        <v>0.1766329346826127</v>
      </c>
      <c r="O298" s="60">
        <f>'County Data'!AB298/'County Data'!N298</f>
        <v>0</v>
      </c>
      <c r="P298" s="77">
        <f>'County Data'!L298/'County Data'!AO298</f>
        <v>35.885572139303484</v>
      </c>
      <c r="Q298" s="62">
        <f>'County Data'!AR298/'County Data'!L298</f>
        <v>0</v>
      </c>
      <c r="R298" s="59">
        <f>'County Data'!L298/'County Data'!AS298</f>
        <v>2.3758234519104082</v>
      </c>
      <c r="S298" s="82">
        <f>'County Data'!N298/'County Data'!M298-1</f>
        <v>0.19669724770642194</v>
      </c>
      <c r="T298" s="82">
        <f>'County Data'!AL298/'County Data'!AK298-1</f>
        <v>0.1454005934718101</v>
      </c>
      <c r="U298" s="82">
        <f>'County Data'!AB298/'County Data'!AA298-1</f>
        <v>-1</v>
      </c>
      <c r="V298" s="82">
        <f>'County Data'!Z298/'County Data'!Y298-1</f>
        <v>0.3989071038251366</v>
      </c>
      <c r="W298" s="82">
        <f>'County Data'!AH298/'County Data'!AG298-1</f>
        <v>0.0738255033557047</v>
      </c>
      <c r="X298" s="82">
        <f>'County Data'!AD298/'County Data'!AC298-1</f>
        <v>-1</v>
      </c>
    </row>
    <row r="299" spans="1:24" ht="12.75">
      <c r="A299" s="29">
        <v>55093</v>
      </c>
      <c r="B299" s="31" t="s">
        <v>332</v>
      </c>
      <c r="C299" s="31" t="s">
        <v>431</v>
      </c>
      <c r="D299" s="32">
        <v>0</v>
      </c>
      <c r="E299" s="28">
        <f>'County Data'!G299</f>
        <v>1</v>
      </c>
      <c r="F299" s="58">
        <f>'County Data'!L299/'County Data'!K299-1</f>
        <v>0.12327178391576377</v>
      </c>
      <c r="G299" s="47">
        <f t="shared" si="16"/>
        <v>64</v>
      </c>
      <c r="H299" s="58">
        <f>('County Data'!P299-'County Data'!O299)/100</f>
        <v>-0.007000000000000002</v>
      </c>
      <c r="I299" s="47">
        <f t="shared" si="17"/>
        <v>150</v>
      </c>
      <c r="J299" s="58">
        <f>'County Data'!R299/'County Data'!Q299-1</f>
        <v>0.6456353176588294</v>
      </c>
      <c r="K299" s="47">
        <f t="shared" si="18"/>
        <v>53</v>
      </c>
      <c r="L299" s="47">
        <f t="shared" si="19"/>
        <v>267</v>
      </c>
      <c r="M299" s="59">
        <f>'County Data'!L299/'County Data'!J299</f>
        <v>63.83820162353431</v>
      </c>
      <c r="N299" s="60">
        <f>'County Data'!AN299/'County Data'!N299</f>
        <v>0.25222509331036463</v>
      </c>
      <c r="O299" s="60">
        <f>'County Data'!AB299/'County Data'!N299</f>
        <v>0.09933964972724663</v>
      </c>
      <c r="P299" s="77">
        <f>'County Data'!L299/'County Data'!AO299</f>
        <v>46.23618090452261</v>
      </c>
      <c r="Q299" s="62">
        <f>'County Data'!AR299/'County Data'!L299</f>
        <v>0</v>
      </c>
      <c r="R299" s="59">
        <f>'County Data'!L299/'County Data'!AS299</f>
        <v>2.727636552286371</v>
      </c>
      <c r="S299" s="82">
        <f>'County Data'!N299/'County Data'!M299-1</f>
        <v>0.15503233294644336</v>
      </c>
      <c r="T299" s="82">
        <f>'County Data'!AL299/'County Data'!AK299-1</f>
        <v>0.24891146589259794</v>
      </c>
      <c r="U299" s="82">
        <f>'County Data'!AB299/'County Data'!AA299-1</f>
        <v>0.11793214862681745</v>
      </c>
      <c r="V299" s="82">
        <f>'County Data'!Z299/'County Data'!Y299-1</f>
        <v>0.49615384615384617</v>
      </c>
      <c r="W299" s="82">
        <f>'County Data'!AH299/'County Data'!AG299-1</f>
        <v>0.23866666666666658</v>
      </c>
      <c r="X299" s="82">
        <f>'County Data'!AD299/'County Data'!AC299-1</f>
        <v>0.36037735849056607</v>
      </c>
    </row>
    <row r="300" spans="1:24" ht="12.75">
      <c r="A300" s="29">
        <v>55095</v>
      </c>
      <c r="B300" s="31" t="s">
        <v>170</v>
      </c>
      <c r="C300" s="31" t="s">
        <v>431</v>
      </c>
      <c r="D300" s="32">
        <v>0</v>
      </c>
      <c r="E300" s="28">
        <f>'County Data'!G300</f>
        <v>0</v>
      </c>
      <c r="F300" s="58">
        <f>'County Data'!L300/'County Data'!K300-1</f>
        <v>0.18824950392545947</v>
      </c>
      <c r="G300" s="47">
        <f t="shared" si="16"/>
        <v>34</v>
      </c>
      <c r="H300" s="58">
        <f>('County Data'!P300-'County Data'!O300)/100</f>
        <v>-0.023</v>
      </c>
      <c r="I300" s="47">
        <f t="shared" si="17"/>
        <v>54</v>
      </c>
      <c r="J300" s="58">
        <f>'County Data'!R300/'County Data'!Q300-1</f>
        <v>0.5807148331359298</v>
      </c>
      <c r="K300" s="47">
        <f t="shared" si="18"/>
        <v>102</v>
      </c>
      <c r="L300" s="47">
        <f t="shared" si="19"/>
        <v>190</v>
      </c>
      <c r="M300" s="59">
        <f>'County Data'!L300/'County Data'!J300</f>
        <v>45.042678207406276</v>
      </c>
      <c r="N300" s="60">
        <f>'County Data'!AN300/'County Data'!N300</f>
        <v>0.13358597820937945</v>
      </c>
      <c r="O300" s="60">
        <f>'County Data'!AB300/'County Data'!N300</f>
        <v>0.23211747986736145</v>
      </c>
      <c r="P300" s="77">
        <f>'County Data'!L300/'County Data'!AO300</f>
        <v>38.90677966101695</v>
      </c>
      <c r="Q300" s="62">
        <f>'County Data'!AR300/'County Data'!L300</f>
        <v>0</v>
      </c>
      <c r="R300" s="59">
        <f>'County Data'!L300/'County Data'!AS300</f>
        <v>1.9555587107766577</v>
      </c>
      <c r="S300" s="82">
        <f>'County Data'!N300/'County Data'!M300-1</f>
        <v>0.4530783938814531</v>
      </c>
      <c r="T300" s="82">
        <f>'County Data'!AL300/'County Data'!AK300-1</f>
        <v>0.45825545171339566</v>
      </c>
      <c r="U300" s="82">
        <f>'County Data'!AB300/'County Data'!AA300-1</f>
        <v>0.7661193432118543</v>
      </c>
      <c r="V300" s="82">
        <f>'County Data'!Z300/'County Data'!Y300-1</f>
        <v>0.6683354192740927</v>
      </c>
      <c r="W300" s="82">
        <f>'County Data'!AH300/'County Data'!AG300-1</f>
        <v>0.4028571428571428</v>
      </c>
      <c r="X300" s="82">
        <f>'County Data'!AD300/'County Data'!AC300-1</f>
        <v>0.333901192504259</v>
      </c>
    </row>
    <row r="301" spans="1:24" ht="12.75">
      <c r="A301" s="29">
        <v>55099</v>
      </c>
      <c r="B301" s="31" t="s">
        <v>452</v>
      </c>
      <c r="C301" s="31" t="s">
        <v>431</v>
      </c>
      <c r="D301" s="32">
        <v>0</v>
      </c>
      <c r="E301" s="28">
        <f>'County Data'!G301</f>
        <v>0</v>
      </c>
      <c r="F301" s="58">
        <f>'County Data'!L301/'County Data'!K301-1</f>
        <v>0.014230769230769269</v>
      </c>
      <c r="G301" s="47">
        <f t="shared" si="16"/>
        <v>164</v>
      </c>
      <c r="H301" s="58">
        <f>('County Data'!P301-'County Data'!O301)/100</f>
        <v>0.013999999999999995</v>
      </c>
      <c r="I301" s="47">
        <f t="shared" si="17"/>
        <v>286</v>
      </c>
      <c r="J301" s="58">
        <f>'County Data'!R301/'County Data'!Q301-1</f>
        <v>0.496465950795161</v>
      </c>
      <c r="K301" s="47">
        <f t="shared" si="18"/>
        <v>184</v>
      </c>
      <c r="L301" s="47">
        <f t="shared" si="19"/>
        <v>634</v>
      </c>
      <c r="M301" s="59">
        <f>'County Data'!L301/'County Data'!J301</f>
        <v>12.630419337585515</v>
      </c>
      <c r="N301" s="60">
        <f>'County Data'!AN301/'County Data'!N301</f>
        <v>0.1350095328884652</v>
      </c>
      <c r="O301" s="60">
        <f>'County Data'!AB301/'County Data'!N301</f>
        <v>0.3217349857006673</v>
      </c>
      <c r="P301" s="77">
        <f>'County Data'!L301/'County Data'!AO301</f>
        <v>33.80769230769231</v>
      </c>
      <c r="Q301" s="62">
        <f>'County Data'!AR301/'County Data'!L301</f>
        <v>0</v>
      </c>
      <c r="R301" s="59">
        <f>'County Data'!L301/'County Data'!AS301</f>
        <v>1.6526007938165865</v>
      </c>
      <c r="S301" s="82">
        <f>'County Data'!N301/'County Data'!M301-1</f>
        <v>0.062009617818273854</v>
      </c>
      <c r="T301" s="82">
        <f>'County Data'!AL301/'County Data'!AK301-1</f>
        <v>0.2335570469798658</v>
      </c>
      <c r="U301" s="82">
        <f>'County Data'!AB301/'County Data'!AA301-1</f>
        <v>-0.12080755454249426</v>
      </c>
      <c r="V301" s="82">
        <f>'County Data'!Z301/'County Data'!Y301-1</f>
        <v>0.5064377682403434</v>
      </c>
      <c r="W301" s="82">
        <f>'County Data'!AH301/'County Data'!AG301-1</f>
        <v>0.06506024096385543</v>
      </c>
      <c r="X301" s="82">
        <f>'County Data'!AD301/'County Data'!AC301-1</f>
        <v>-0.028368794326241176</v>
      </c>
    </row>
    <row r="302" spans="1:24" ht="12.75">
      <c r="A302" s="29">
        <v>55107</v>
      </c>
      <c r="B302" s="31" t="s">
        <v>453</v>
      </c>
      <c r="C302" s="31" t="s">
        <v>431</v>
      </c>
      <c r="D302" s="32">
        <v>0</v>
      </c>
      <c r="E302" s="28">
        <f>'County Data'!G302</f>
        <v>0</v>
      </c>
      <c r="F302" s="58">
        <f>'County Data'!L302/'County Data'!K302-1</f>
        <v>0.017773061874129636</v>
      </c>
      <c r="G302" s="47">
        <f t="shared" si="16"/>
        <v>155</v>
      </c>
      <c r="H302" s="58">
        <f>('County Data'!P302-'County Data'!O302)/100</f>
        <v>-0.015999999999999997</v>
      </c>
      <c r="I302" s="47">
        <f t="shared" si="17"/>
        <v>90</v>
      </c>
      <c r="J302" s="58">
        <f>'County Data'!R302/'County Data'!Q302-1</f>
        <v>0.592217705135651</v>
      </c>
      <c r="K302" s="47">
        <f t="shared" si="18"/>
        <v>90</v>
      </c>
      <c r="L302" s="47">
        <f t="shared" si="19"/>
        <v>335</v>
      </c>
      <c r="M302" s="59">
        <f>'County Data'!L302/'County Data'!J302</f>
        <v>16.805922097263437</v>
      </c>
      <c r="N302" s="60">
        <f>'County Data'!AN302/'County Data'!N302</f>
        <v>0.16559881715130606</v>
      </c>
      <c r="O302" s="60">
        <f>'County Data'!AB302/'County Data'!N302</f>
        <v>0.3201084277969443</v>
      </c>
      <c r="P302" s="77">
        <f>'County Data'!L302/'County Data'!AO302</f>
        <v>45.811940298507466</v>
      </c>
      <c r="Q302" s="62">
        <f>'County Data'!AR302/'County Data'!L302</f>
        <v>0</v>
      </c>
      <c r="R302" s="59">
        <f>'County Data'!L302/'County Data'!AS302</f>
        <v>2.0169536075699828</v>
      </c>
      <c r="S302" s="82">
        <f>'County Data'!N302/'County Data'!M302-1</f>
        <v>0.26673950366786325</v>
      </c>
      <c r="T302" s="82">
        <f>'County Data'!AL302/'County Data'!AK302-1</f>
        <v>0.10155148095909738</v>
      </c>
      <c r="U302" s="82">
        <f>'County Data'!AB302/'County Data'!AA302-1</f>
        <v>0.5087108013937283</v>
      </c>
      <c r="V302" s="82">
        <f>'County Data'!Z302/'County Data'!Y302-1</f>
        <v>0.040935672514619936</v>
      </c>
      <c r="W302" s="82">
        <f>'County Data'!AH302/'County Data'!AG302-1</f>
        <v>0.5055555555555555</v>
      </c>
      <c r="X302" s="82">
        <f>'County Data'!AD302/'County Data'!AC302-1</f>
        <v>0.4258555133079849</v>
      </c>
    </row>
    <row r="303" spans="1:24" ht="12.75">
      <c r="A303" s="29">
        <v>55109</v>
      </c>
      <c r="B303" s="31" t="s">
        <v>454</v>
      </c>
      <c r="C303" s="31" t="s">
        <v>431</v>
      </c>
      <c r="D303" s="32">
        <v>1</v>
      </c>
      <c r="E303" s="28">
        <f>'County Data'!G303</f>
        <v>0</v>
      </c>
      <c r="F303" s="58">
        <f>'County Data'!L303/'County Data'!K303-1</f>
        <v>0.25679090963363915</v>
      </c>
      <c r="G303" s="47">
        <f t="shared" si="16"/>
        <v>18</v>
      </c>
      <c r="H303" s="58">
        <f>('County Data'!P303-'County Data'!O303)/100</f>
        <v>-0.011000000000000001</v>
      </c>
      <c r="I303" s="47">
        <f t="shared" si="17"/>
        <v>128</v>
      </c>
      <c r="J303" s="58">
        <f>'County Data'!R303/'County Data'!Q303-1</f>
        <v>0.6384287742546142</v>
      </c>
      <c r="K303" s="47">
        <f t="shared" si="18"/>
        <v>62</v>
      </c>
      <c r="L303" s="47">
        <f t="shared" si="19"/>
        <v>208</v>
      </c>
      <c r="M303" s="59">
        <f>'County Data'!L303/'County Data'!J303</f>
        <v>87.47714554822981</v>
      </c>
      <c r="N303" s="60">
        <f>'County Data'!AN303/'County Data'!N303</f>
        <v>0.10980002484163458</v>
      </c>
      <c r="O303" s="60">
        <f>'County Data'!AB303/'County Data'!N303</f>
        <v>0.22310893056763134</v>
      </c>
      <c r="P303" s="77">
        <f>'County Data'!L303/'County Data'!AO303</f>
        <v>97.46141975308642</v>
      </c>
      <c r="Q303" s="62">
        <f>'County Data'!AR303/'County Data'!L303</f>
        <v>0.3372337898820363</v>
      </c>
      <c r="R303" s="59">
        <f>'County Data'!L303/'County Data'!AS303</f>
        <v>2.6027199670307026</v>
      </c>
      <c r="S303" s="82">
        <f>'County Data'!N303/'County Data'!M303-1</f>
        <v>0.48480796717229935</v>
      </c>
      <c r="T303" s="82">
        <f>'County Data'!AL303/'County Data'!AK303-1</f>
        <v>0.6336005966809621</v>
      </c>
      <c r="U303" s="82">
        <f>'County Data'!AB303/'County Data'!AA303-1</f>
        <v>0.6686019507663725</v>
      </c>
      <c r="V303" s="82">
        <f>'County Data'!Z303/'County Data'!Y303-1</f>
        <v>0.8417540514775976</v>
      </c>
      <c r="W303" s="82">
        <f>'County Data'!AH303/'County Data'!AG303-1</f>
        <v>0.39944073994407403</v>
      </c>
      <c r="X303" s="82">
        <f>'County Data'!AD303/'County Data'!AC303-1</f>
        <v>0.15066225165562908</v>
      </c>
    </row>
    <row r="304" spans="1:24" ht="12.75">
      <c r="A304" s="29">
        <v>55113</v>
      </c>
      <c r="B304" s="31" t="s">
        <v>455</v>
      </c>
      <c r="C304" s="31" t="s">
        <v>431</v>
      </c>
      <c r="D304" s="32">
        <v>0</v>
      </c>
      <c r="E304" s="28">
        <f>'County Data'!G304</f>
        <v>1</v>
      </c>
      <c r="F304" s="58">
        <f>'County Data'!L304/'County Data'!K304-1</f>
        <v>0.14209153092165572</v>
      </c>
      <c r="G304" s="47">
        <f t="shared" si="16"/>
        <v>55</v>
      </c>
      <c r="H304" s="58">
        <f>('County Data'!P304-'County Data'!O304)/100</f>
        <v>-0.026999999999999993</v>
      </c>
      <c r="I304" s="47">
        <f t="shared" si="17"/>
        <v>38</v>
      </c>
      <c r="J304" s="58">
        <f>'County Data'!R304/'County Data'!Q304-1</f>
        <v>0.7156169665809768</v>
      </c>
      <c r="K304" s="47">
        <f t="shared" si="18"/>
        <v>29</v>
      </c>
      <c r="L304" s="47">
        <f t="shared" si="19"/>
        <v>122</v>
      </c>
      <c r="M304" s="59">
        <f>'County Data'!L304/'County Data'!J304</f>
        <v>12.8894654325802</v>
      </c>
      <c r="N304" s="60">
        <f>'County Data'!AN304/'County Data'!N304</f>
        <v>0.12697022767075306</v>
      </c>
      <c r="O304" s="60">
        <f>'County Data'!AB304/'County Data'!N304</f>
        <v>0.09260070052539404</v>
      </c>
      <c r="P304" s="77">
        <f>'County Data'!L304/'County Data'!AO304</f>
        <v>9.6232917409388</v>
      </c>
      <c r="Q304" s="62">
        <f>'County Data'!AR304/'County Data'!L304</f>
        <v>0</v>
      </c>
      <c r="R304" s="59">
        <f>'County Data'!L304/'County Data'!AS304</f>
        <v>1.1802944177233639</v>
      </c>
      <c r="S304" s="82">
        <f>'County Data'!N304/'County Data'!M304-1</f>
        <v>0.5357202891242225</v>
      </c>
      <c r="T304" s="82">
        <f>'County Data'!AL304/'County Data'!AK304-1</f>
        <v>0.5744255744255744</v>
      </c>
      <c r="U304" s="82">
        <f>'County Data'!AB304/'County Data'!AA304-1</f>
        <v>0.4218487394957984</v>
      </c>
      <c r="V304" s="82">
        <f>'County Data'!Z304/'County Data'!Y304-1</f>
        <v>0.6850220264317182</v>
      </c>
      <c r="W304" s="82">
        <f>'County Data'!AH304/'County Data'!AG304-1</f>
        <v>0.5843653250773995</v>
      </c>
      <c r="X304" s="82">
        <f>'County Data'!AD304/'County Data'!AC304-1</f>
        <v>0.3157894736842106</v>
      </c>
    </row>
    <row r="305" spans="1:24" ht="12.75">
      <c r="A305" s="29">
        <v>55119</v>
      </c>
      <c r="B305" s="31" t="s">
        <v>458</v>
      </c>
      <c r="C305" s="31" t="s">
        <v>431</v>
      </c>
      <c r="D305" s="32">
        <v>0</v>
      </c>
      <c r="E305" s="28">
        <f>'County Data'!G305</f>
        <v>0</v>
      </c>
      <c r="F305" s="58">
        <f>'County Data'!L305/'County Data'!K305-1</f>
        <v>0.04121475054229928</v>
      </c>
      <c r="G305" s="47">
        <f t="shared" si="16"/>
        <v>135</v>
      </c>
      <c r="H305" s="58">
        <f>('County Data'!P305-'County Data'!O305)/100</f>
        <v>-0.021000000000000005</v>
      </c>
      <c r="I305" s="47">
        <f t="shared" si="17"/>
        <v>63</v>
      </c>
      <c r="J305" s="58">
        <f>'County Data'!R305/'County Data'!Q305-1</f>
        <v>0.5077735624488582</v>
      </c>
      <c r="K305" s="47">
        <f t="shared" si="18"/>
        <v>174</v>
      </c>
      <c r="L305" s="47">
        <f t="shared" si="19"/>
        <v>372</v>
      </c>
      <c r="M305" s="59">
        <f>'County Data'!L305/'County Data'!J305</f>
        <v>20.18544350537458</v>
      </c>
      <c r="N305" s="60">
        <f>'County Data'!AN305/'County Data'!N305</f>
        <v>0.09633981021238139</v>
      </c>
      <c r="O305" s="60">
        <f>'County Data'!AB305/'County Data'!N305</f>
        <v>0.34170808856755536</v>
      </c>
      <c r="P305" s="77">
        <f>'County Data'!L305/'County Data'!AO305</f>
        <v>41.69491525423729</v>
      </c>
      <c r="Q305" s="62">
        <f>'County Data'!AR305/'County Data'!L305</f>
        <v>0</v>
      </c>
      <c r="R305" s="59">
        <f>'County Data'!L305/'County Data'!AS305</f>
        <v>2.2897033158813263</v>
      </c>
      <c r="S305" s="82">
        <f>'County Data'!N305/'County Data'!M305-1</f>
        <v>0.2491533077444119</v>
      </c>
      <c r="T305" s="82">
        <f>'County Data'!AL305/'County Data'!AK305-1</f>
        <v>0.14949374627754608</v>
      </c>
      <c r="U305" s="82">
        <f>'County Data'!AB305/'County Data'!AA305-1</f>
        <v>0.3336860670194004</v>
      </c>
      <c r="V305" s="82">
        <f>'County Data'!Z305/'County Data'!Y305-1</f>
        <v>0.3307692307692307</v>
      </c>
      <c r="W305" s="82">
        <f>'County Data'!AH305/'County Data'!AG305-1</f>
        <v>0.3596809282088469</v>
      </c>
      <c r="X305" s="82">
        <f>'County Data'!AD305/'County Data'!AC305-1</f>
        <v>0.17550274223034745</v>
      </c>
    </row>
    <row r="306" spans="1:24" ht="12.75">
      <c r="A306" s="29">
        <v>55121</v>
      </c>
      <c r="B306" s="31" t="s">
        <v>459</v>
      </c>
      <c r="C306" s="31" t="s">
        <v>431</v>
      </c>
      <c r="D306" s="32">
        <v>0</v>
      </c>
      <c r="E306" s="28">
        <f>'County Data'!G306</f>
        <v>0</v>
      </c>
      <c r="F306" s="58">
        <f>'County Data'!L306/'County Data'!K306-1</f>
        <v>0.06915251553655555</v>
      </c>
      <c r="G306" s="47">
        <f t="shared" si="16"/>
        <v>115</v>
      </c>
      <c r="H306" s="58">
        <f>('County Data'!P306-'County Data'!O306)/100</f>
        <v>-0.019000000000000003</v>
      </c>
      <c r="I306" s="47">
        <f t="shared" si="17"/>
        <v>75</v>
      </c>
      <c r="J306" s="58">
        <f>'County Data'!R306/'County Data'!Q306-1</f>
        <v>0.5305872756933117</v>
      </c>
      <c r="K306" s="47">
        <f t="shared" si="18"/>
        <v>153</v>
      </c>
      <c r="L306" s="47">
        <f t="shared" si="19"/>
        <v>343</v>
      </c>
      <c r="M306" s="59">
        <f>'County Data'!L306/'County Data'!J306</f>
        <v>36.79084655724307</v>
      </c>
      <c r="N306" s="60">
        <f>'County Data'!AN306/'County Data'!N306</f>
        <v>0.13676236044657097</v>
      </c>
      <c r="O306" s="60">
        <f>'County Data'!AB306/'County Data'!N306</f>
        <v>0.3460260499734184</v>
      </c>
      <c r="P306" s="77">
        <f>'County Data'!L306/'County Data'!AO306</f>
        <v>40.13372956909361</v>
      </c>
      <c r="Q306" s="62">
        <f>'County Data'!AR306/'County Data'!L306</f>
        <v>0</v>
      </c>
      <c r="R306" s="59">
        <f>'County Data'!L306/'County Data'!AS306</f>
        <v>2.3523776345584393</v>
      </c>
      <c r="S306" s="82">
        <f>'County Data'!N306/'County Data'!M306-1</f>
        <v>0.25494120590442826</v>
      </c>
      <c r="T306" s="82">
        <f>'County Data'!AL306/'County Data'!AK306-1</f>
        <v>0.3970848056537102</v>
      </c>
      <c r="U306" s="82">
        <f>'County Data'!AB306/'County Data'!AA306-1</f>
        <v>0.31158690176322423</v>
      </c>
      <c r="V306" s="82">
        <f>'County Data'!Z306/'County Data'!Y306-1</f>
        <v>0.5803571428571428</v>
      </c>
      <c r="W306" s="82">
        <f>'County Data'!AH306/'County Data'!AG306-1</f>
        <v>0.08461947844598194</v>
      </c>
      <c r="X306" s="82">
        <f>'County Data'!AD306/'County Data'!AC306-1</f>
        <v>0.4671052631578947</v>
      </c>
    </row>
    <row r="307" spans="1:24" ht="12.75">
      <c r="A307" s="29">
        <v>55125</v>
      </c>
      <c r="B307" s="31" t="s">
        <v>460</v>
      </c>
      <c r="C307" s="31" t="s">
        <v>431</v>
      </c>
      <c r="D307" s="32">
        <v>0</v>
      </c>
      <c r="E307" s="28">
        <f>'County Data'!G307</f>
        <v>1</v>
      </c>
      <c r="F307" s="58">
        <f>'County Data'!L307/'County Data'!K307-1</f>
        <v>0.18783531936522269</v>
      </c>
      <c r="G307" s="47">
        <f t="shared" si="16"/>
        <v>35</v>
      </c>
      <c r="H307" s="58">
        <f>('County Data'!P307-'County Data'!O307)/100</f>
        <v>-0.006000000000000005</v>
      </c>
      <c r="I307" s="47">
        <f t="shared" si="17"/>
        <v>156</v>
      </c>
      <c r="J307" s="58">
        <f>'County Data'!R307/'County Data'!Q307-1</f>
        <v>0.6395239376008606</v>
      </c>
      <c r="K307" s="47">
        <f t="shared" si="18"/>
        <v>60</v>
      </c>
      <c r="L307" s="47">
        <f t="shared" si="19"/>
        <v>251</v>
      </c>
      <c r="M307" s="59">
        <f>'County Data'!L307/'County Data'!J307</f>
        <v>24.098304307974338</v>
      </c>
      <c r="N307" s="60">
        <f>'County Data'!AN307/'County Data'!N307</f>
        <v>0.10026827632461435</v>
      </c>
      <c r="O307" s="60">
        <f>'County Data'!AB307/'County Data'!N307</f>
        <v>0.05499664654594232</v>
      </c>
      <c r="P307" s="77">
        <f>'County Data'!L307/'County Data'!AO307</f>
        <v>26.523329129886505</v>
      </c>
      <c r="Q307" s="62">
        <f>'County Data'!AR307/'County Data'!L307</f>
        <v>0</v>
      </c>
      <c r="R307" s="59">
        <f>'County Data'!L307/'County Data'!AS307</f>
        <v>0.9390989864714024</v>
      </c>
      <c r="S307" s="82">
        <f>'County Data'!N307/'County Data'!M307-1</f>
        <v>0.46212306937975</v>
      </c>
      <c r="T307" s="82">
        <f>'County Data'!AL307/'County Data'!AK307-1</f>
        <v>0.47215324583185536</v>
      </c>
      <c r="U307" s="82">
        <f>'County Data'!AB307/'County Data'!AA307-1</f>
        <v>-0.06685633001422475</v>
      </c>
      <c r="V307" s="82">
        <f>'County Data'!Z307/'County Data'!Y307-1</f>
        <v>0.8798955613577024</v>
      </c>
      <c r="W307" s="82">
        <f>'County Data'!AH307/'County Data'!AG307-1</f>
        <v>0.4797747055811572</v>
      </c>
      <c r="X307" s="82">
        <f>'County Data'!AD307/'County Data'!AC307-1</f>
        <v>0.2134387351778657</v>
      </c>
    </row>
    <row r="308" spans="1:24" ht="12.75">
      <c r="A308" s="29">
        <v>55129</v>
      </c>
      <c r="B308" s="31" t="s">
        <v>462</v>
      </c>
      <c r="C308" s="31" t="s">
        <v>431</v>
      </c>
      <c r="D308" s="32">
        <v>0</v>
      </c>
      <c r="E308" s="28">
        <f>'County Data'!G308</f>
        <v>0</v>
      </c>
      <c r="F308" s="58">
        <f>'County Data'!L308/'County Data'!K308-1</f>
        <v>0.16439151902410698</v>
      </c>
      <c r="G308" s="47">
        <f t="shared" si="16"/>
        <v>43</v>
      </c>
      <c r="H308" s="58">
        <f>('County Data'!P308-'County Data'!O308)/100</f>
        <v>-0.015</v>
      </c>
      <c r="I308" s="47">
        <f t="shared" si="17"/>
        <v>94</v>
      </c>
      <c r="J308" s="58">
        <f>'County Data'!R308/'County Data'!Q308-1</f>
        <v>0.5368421052631578</v>
      </c>
      <c r="K308" s="47">
        <f t="shared" si="18"/>
        <v>143</v>
      </c>
      <c r="L308" s="47">
        <f t="shared" si="19"/>
        <v>280</v>
      </c>
      <c r="M308" s="59">
        <f>'County Data'!L308/'County Data'!J308</f>
        <v>19.803887667646404</v>
      </c>
      <c r="N308" s="60">
        <f>'County Data'!AN308/'County Data'!N308</f>
        <v>0.1802907054273903</v>
      </c>
      <c r="O308" s="60">
        <f>'County Data'!AB308/'County Data'!N308</f>
        <v>0.15028670489398588</v>
      </c>
      <c r="P308" s="77">
        <f>'County Data'!L308/'County Data'!AO308</f>
        <v>27.7439446366782</v>
      </c>
      <c r="Q308" s="62">
        <f>'County Data'!AR308/'County Data'!L308</f>
        <v>0</v>
      </c>
      <c r="R308" s="59">
        <f>'County Data'!L308/'County Data'!AS308</f>
        <v>1.482892546698724</v>
      </c>
      <c r="S308" s="82">
        <f>'County Data'!N308/'County Data'!M308-1</f>
        <v>0.33624376336421946</v>
      </c>
      <c r="T308" s="82">
        <f>'County Data'!AL308/'County Data'!AK308-1</f>
        <v>0.4633385335413416</v>
      </c>
      <c r="U308" s="82">
        <f>'County Data'!AB308/'County Data'!AA308-1</f>
        <v>0.20021299254526093</v>
      </c>
      <c r="V308" s="82">
        <f>'County Data'!Z308/'County Data'!Y308-1</f>
        <v>0.5833333333333333</v>
      </c>
      <c r="W308" s="82">
        <f>'County Data'!AH308/'County Data'!AG308-1</f>
        <v>0.36806148590947907</v>
      </c>
      <c r="X308" s="82">
        <f>'County Data'!AD308/'County Data'!AC308-1</f>
        <v>0.34782608695652173</v>
      </c>
    </row>
    <row r="309" spans="5:23" ht="12.75">
      <c r="E309" s="28"/>
      <c r="P309" s="61"/>
      <c r="Q309" s="62"/>
      <c r="R309" s="59"/>
      <c r="W309" s="82"/>
    </row>
    <row r="310" spans="5:21" ht="12.75">
      <c r="E310" s="28"/>
      <c r="F310" s="80"/>
      <c r="H310" s="81"/>
      <c r="J310" s="80"/>
      <c r="S310" s="80"/>
      <c r="T310" s="82"/>
      <c r="U310" s="80"/>
    </row>
    <row r="311" spans="5:21" ht="12.75">
      <c r="E311" s="28"/>
      <c r="F311" s="80"/>
      <c r="H311" s="81"/>
      <c r="J311" s="80"/>
      <c r="R311" s="83">
        <f>AVERAGE(R6:R308)</f>
        <v>2.124133677547914</v>
      </c>
      <c r="S311" s="80"/>
      <c r="T311" s="82"/>
      <c r="U311" s="80"/>
    </row>
    <row r="312" ht="12.75">
      <c r="E312" s="28"/>
    </row>
    <row r="313" ht="12.75">
      <c r="E313" s="28"/>
    </row>
  </sheetData>
  <mergeCells count="6">
    <mergeCell ref="F3:G3"/>
    <mergeCell ref="J3:K3"/>
    <mergeCell ref="H1:I1"/>
    <mergeCell ref="H2:I2"/>
    <mergeCell ref="F2:G2"/>
    <mergeCell ref="J2:K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2" max="2" width="15.57421875" style="0" customWidth="1"/>
  </cols>
  <sheetData>
    <row r="1" ht="12.75">
      <c r="F1" t="s">
        <v>551</v>
      </c>
    </row>
    <row r="2" spans="4:8" ht="12.75">
      <c r="D2" s="74" t="s">
        <v>3</v>
      </c>
      <c r="F2" s="74" t="s">
        <v>470</v>
      </c>
      <c r="H2" s="74"/>
    </row>
    <row r="3" spans="4:6" ht="12.75">
      <c r="D3" s="74" t="s">
        <v>550</v>
      </c>
      <c r="F3" s="74" t="s">
        <v>550</v>
      </c>
    </row>
    <row r="4" spans="4:6" ht="12.75">
      <c r="D4" s="74" t="s">
        <v>478</v>
      </c>
      <c r="F4" s="74" t="s">
        <v>478</v>
      </c>
    </row>
    <row r="5" spans="1:7" ht="12.75">
      <c r="A5" t="s">
        <v>26</v>
      </c>
      <c r="B5" t="s">
        <v>474</v>
      </c>
      <c r="C5" t="s">
        <v>29</v>
      </c>
      <c r="D5" s="74" t="s">
        <v>465</v>
      </c>
      <c r="E5" t="s">
        <v>477</v>
      </c>
      <c r="F5" s="74" t="s">
        <v>465</v>
      </c>
      <c r="G5" t="s">
        <v>477</v>
      </c>
    </row>
    <row r="6" spans="1:7" ht="12.75">
      <c r="A6">
        <v>26097</v>
      </c>
      <c r="B6" t="s">
        <v>66</v>
      </c>
      <c r="C6" t="s">
        <v>51</v>
      </c>
      <c r="D6" s="74">
        <v>0.11888701517706579</v>
      </c>
      <c r="E6">
        <v>50</v>
      </c>
      <c r="F6" s="74">
        <v>0.592651334919376</v>
      </c>
      <c r="G6">
        <v>78</v>
      </c>
    </row>
    <row r="7" spans="1:7" ht="12.75">
      <c r="A7">
        <v>27007</v>
      </c>
      <c r="B7" t="s">
        <v>82</v>
      </c>
      <c r="C7" t="s">
        <v>77</v>
      </c>
      <c r="D7" s="74">
        <v>0.15315262912982774</v>
      </c>
      <c r="E7">
        <v>33</v>
      </c>
      <c r="F7" s="74">
        <v>0.6049934104554107</v>
      </c>
      <c r="G7">
        <v>74</v>
      </c>
    </row>
    <row r="8" spans="1:7" ht="12.75">
      <c r="A8">
        <v>27017</v>
      </c>
      <c r="B8" t="s">
        <v>90</v>
      </c>
      <c r="C8" t="s">
        <v>77</v>
      </c>
      <c r="D8" s="74">
        <v>0.08243617348508159</v>
      </c>
      <c r="E8">
        <v>80</v>
      </c>
      <c r="F8" s="74">
        <v>0.6050111049416991</v>
      </c>
      <c r="G8">
        <v>73</v>
      </c>
    </row>
    <row r="9" spans="1:7" ht="12.75">
      <c r="A9">
        <v>27041</v>
      </c>
      <c r="B9" t="s">
        <v>113</v>
      </c>
      <c r="C9" t="s">
        <v>77</v>
      </c>
      <c r="D9" s="74">
        <v>0.1446257934016879</v>
      </c>
      <c r="E9">
        <v>36</v>
      </c>
      <c r="F9" s="74">
        <v>0.6490927086770042</v>
      </c>
      <c r="G9">
        <v>45</v>
      </c>
    </row>
    <row r="10" spans="1:7" ht="12.75">
      <c r="A10">
        <v>27049</v>
      </c>
      <c r="B10" t="s">
        <v>120</v>
      </c>
      <c r="C10" t="s">
        <v>77</v>
      </c>
      <c r="D10" s="74">
        <v>0.0844679282378964</v>
      </c>
      <c r="E10">
        <v>78</v>
      </c>
      <c r="F10" s="74">
        <v>0.5978052898142938</v>
      </c>
      <c r="G10">
        <v>75</v>
      </c>
    </row>
    <row r="11" spans="1:7" ht="12.75">
      <c r="A11">
        <v>27079</v>
      </c>
      <c r="B11" t="s">
        <v>144</v>
      </c>
      <c r="C11" t="s">
        <v>77</v>
      </c>
      <c r="D11" s="74">
        <v>0.09410904083652483</v>
      </c>
      <c r="E11">
        <v>71</v>
      </c>
      <c r="F11" s="74">
        <v>0.6288759106508519</v>
      </c>
      <c r="G11">
        <v>62</v>
      </c>
    </row>
    <row r="12" spans="1:7" ht="12.75">
      <c r="A12">
        <v>30095</v>
      </c>
      <c r="B12" t="s">
        <v>278</v>
      </c>
      <c r="C12" t="s">
        <v>213</v>
      </c>
      <c r="D12" s="74">
        <v>0.2538249694002448</v>
      </c>
      <c r="E12">
        <v>11</v>
      </c>
      <c r="F12" s="74">
        <v>0.7052616965153409</v>
      </c>
      <c r="G12">
        <v>31</v>
      </c>
    </row>
    <row r="13" spans="1:7" ht="12.75">
      <c r="A13">
        <v>46011</v>
      </c>
      <c r="B13" t="s">
        <v>358</v>
      </c>
      <c r="C13" t="s">
        <v>354</v>
      </c>
      <c r="D13" s="74">
        <v>0.11953028920537956</v>
      </c>
      <c r="E13">
        <v>49</v>
      </c>
      <c r="F13" s="74">
        <v>0.7238181564635338</v>
      </c>
      <c r="G13">
        <v>24</v>
      </c>
    </row>
    <row r="14" spans="1:7" ht="12.75">
      <c r="A14">
        <v>46019</v>
      </c>
      <c r="B14" t="s">
        <v>363</v>
      </c>
      <c r="C14" t="s">
        <v>354</v>
      </c>
      <c r="D14" s="74">
        <v>0.1491028556987617</v>
      </c>
      <c r="E14">
        <v>35</v>
      </c>
      <c r="F14" s="74">
        <v>0.5951543259235568</v>
      </c>
      <c r="G14">
        <v>77</v>
      </c>
    </row>
    <row r="15" spans="1:7" ht="12.75">
      <c r="A15">
        <v>46029</v>
      </c>
      <c r="B15" t="s">
        <v>370</v>
      </c>
      <c r="C15" t="s">
        <v>354</v>
      </c>
      <c r="D15" s="74">
        <v>0.14093752753546562</v>
      </c>
      <c r="E15">
        <v>42</v>
      </c>
      <c r="F15" s="74">
        <v>0.6210622710622711</v>
      </c>
      <c r="G15">
        <v>66</v>
      </c>
    </row>
    <row r="16" spans="1:7" ht="12.75">
      <c r="A16">
        <v>46041</v>
      </c>
      <c r="B16" t="s">
        <v>378</v>
      </c>
      <c r="C16" t="s">
        <v>354</v>
      </c>
      <c r="D16" s="74">
        <v>0.08129639688575052</v>
      </c>
      <c r="E16">
        <v>81</v>
      </c>
      <c r="F16" s="74">
        <v>0.6586956521739131</v>
      </c>
      <c r="G16">
        <v>40</v>
      </c>
    </row>
    <row r="17" spans="1:7" ht="12.75">
      <c r="A17">
        <v>46113</v>
      </c>
      <c r="B17" t="s">
        <v>417</v>
      </c>
      <c r="C17" t="s">
        <v>354</v>
      </c>
      <c r="D17" s="74">
        <v>0.25893758836598657</v>
      </c>
      <c r="E17">
        <v>9</v>
      </c>
      <c r="F17" s="74">
        <v>0.7697446555819478</v>
      </c>
      <c r="G17">
        <v>20</v>
      </c>
    </row>
    <row r="18" spans="1:7" ht="12.75">
      <c r="A18">
        <v>46117</v>
      </c>
      <c r="B18" t="s">
        <v>420</v>
      </c>
      <c r="C18" t="s">
        <v>354</v>
      </c>
      <c r="D18" s="74">
        <v>0.13004484304932729</v>
      </c>
      <c r="E18">
        <v>44</v>
      </c>
      <c r="F18" s="74">
        <v>0.7908689248895435</v>
      </c>
      <c r="G18">
        <v>17</v>
      </c>
    </row>
    <row r="19" spans="1:7" ht="12.75">
      <c r="A19">
        <v>46121</v>
      </c>
      <c r="B19" t="s">
        <v>198</v>
      </c>
      <c r="C19" t="s">
        <v>354</v>
      </c>
      <c r="D19" s="74">
        <v>0.08357279693486586</v>
      </c>
      <c r="E19">
        <v>79</v>
      </c>
      <c r="F19" s="74">
        <v>0.7494769144929558</v>
      </c>
      <c r="G19">
        <v>22</v>
      </c>
    </row>
    <row r="20" spans="1:7" ht="12.75">
      <c r="A20">
        <v>46127</v>
      </c>
      <c r="B20" t="s">
        <v>425</v>
      </c>
      <c r="C20" t="s">
        <v>354</v>
      </c>
      <c r="D20" s="74">
        <v>0.23505741485916176</v>
      </c>
      <c r="E20">
        <v>15</v>
      </c>
      <c r="F20" s="74">
        <v>1.0788667687595712</v>
      </c>
      <c r="G20">
        <v>4</v>
      </c>
    </row>
    <row r="21" spans="1:7" ht="12.75">
      <c r="A21">
        <v>55033</v>
      </c>
      <c r="B21" t="s">
        <v>308</v>
      </c>
      <c r="C21" t="s">
        <v>431</v>
      </c>
      <c r="D21" s="74">
        <v>0.10997243030995008</v>
      </c>
      <c r="E21">
        <v>59</v>
      </c>
      <c r="F21" s="74">
        <v>0.5964365256124722</v>
      </c>
      <c r="G21">
        <v>76</v>
      </c>
    </row>
    <row r="22" spans="1:7" ht="12.75">
      <c r="A22">
        <v>55037</v>
      </c>
      <c r="B22" t="s">
        <v>443</v>
      </c>
      <c r="C22" t="s">
        <v>431</v>
      </c>
      <c r="D22" s="74">
        <v>0.10849673202614385</v>
      </c>
      <c r="E22">
        <v>62</v>
      </c>
      <c r="F22" s="74">
        <v>0.6606836970283756</v>
      </c>
      <c r="G22">
        <v>39</v>
      </c>
    </row>
    <row r="23" spans="1:7" ht="12.75">
      <c r="A23">
        <v>55041</v>
      </c>
      <c r="B23" t="s">
        <v>444</v>
      </c>
      <c r="C23" t="s">
        <v>431</v>
      </c>
      <c r="D23" s="74">
        <v>0.14220601640838648</v>
      </c>
      <c r="E23">
        <v>40</v>
      </c>
      <c r="F23" s="74">
        <v>0.6333790502314418</v>
      </c>
      <c r="G23">
        <v>59</v>
      </c>
    </row>
    <row r="24" spans="1:7" ht="12.75">
      <c r="A24">
        <v>55093</v>
      </c>
      <c r="B24" t="s">
        <v>332</v>
      </c>
      <c r="C24" t="s">
        <v>431</v>
      </c>
      <c r="D24" s="74">
        <v>0.12327178391576377</v>
      </c>
      <c r="E24">
        <v>48</v>
      </c>
      <c r="F24" s="74">
        <v>0.6456353176588294</v>
      </c>
      <c r="G24">
        <v>48</v>
      </c>
    </row>
    <row r="25" spans="1:7" ht="12.75">
      <c r="A25">
        <v>55113</v>
      </c>
      <c r="B25" t="s">
        <v>455</v>
      </c>
      <c r="C25" t="s">
        <v>431</v>
      </c>
      <c r="D25" s="74">
        <v>0.14209153092165572</v>
      </c>
      <c r="E25">
        <v>41</v>
      </c>
      <c r="F25" s="74">
        <v>0.7156169665809768</v>
      </c>
      <c r="G25">
        <v>28</v>
      </c>
    </row>
    <row r="26" spans="1:7" ht="12.75">
      <c r="A26">
        <v>55125</v>
      </c>
      <c r="B26" t="s">
        <v>460</v>
      </c>
      <c r="C26" t="s">
        <v>431</v>
      </c>
      <c r="D26" s="74">
        <v>0.18783531936522269</v>
      </c>
      <c r="E26">
        <v>23</v>
      </c>
      <c r="F26" s="74">
        <v>0.6395239376008606</v>
      </c>
      <c r="G26">
        <v>54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t="s">
        <v>551</v>
      </c>
    </row>
    <row r="2" spans="4:6" ht="12.75">
      <c r="D2" s="74" t="s">
        <v>3</v>
      </c>
      <c r="F2" s="74" t="s">
        <v>470</v>
      </c>
    </row>
    <row r="3" spans="4:6" ht="12" customHeight="1">
      <c r="D3" s="74" t="s">
        <v>550</v>
      </c>
      <c r="F3" s="74" t="s">
        <v>550</v>
      </c>
    </row>
    <row r="4" spans="4:6" ht="12" customHeight="1">
      <c r="D4" s="74" t="s">
        <v>478</v>
      </c>
      <c r="F4" s="74" t="s">
        <v>478</v>
      </c>
    </row>
    <row r="5" spans="1:7" ht="12" customHeight="1">
      <c r="A5" t="s">
        <v>26</v>
      </c>
      <c r="B5" t="s">
        <v>474</v>
      </c>
      <c r="C5" t="s">
        <v>29</v>
      </c>
      <c r="D5" s="74" t="s">
        <v>465</v>
      </c>
      <c r="E5" t="s">
        <v>477</v>
      </c>
      <c r="F5" s="74" t="s">
        <v>465</v>
      </c>
      <c r="G5" t="s">
        <v>477</v>
      </c>
    </row>
    <row r="6" spans="1:7" ht="11.25" customHeight="1">
      <c r="A6">
        <v>27069</v>
      </c>
      <c r="B6" t="s">
        <v>136</v>
      </c>
      <c r="C6" t="s">
        <v>77</v>
      </c>
      <c r="D6" s="74">
        <v>-0.0835789838737645</v>
      </c>
      <c r="E6">
        <v>218</v>
      </c>
      <c r="F6" s="74">
        <v>0.41933976954219876</v>
      </c>
      <c r="G6">
        <v>210</v>
      </c>
    </row>
    <row r="7" spans="1:7" ht="12.75">
      <c r="A7">
        <v>27081</v>
      </c>
      <c r="B7" t="s">
        <v>145</v>
      </c>
      <c r="C7" t="s">
        <v>77</v>
      </c>
      <c r="D7" s="74">
        <v>-0.06690856313497828</v>
      </c>
      <c r="E7">
        <v>206</v>
      </c>
      <c r="F7" s="74">
        <v>0.45824711300981247</v>
      </c>
      <c r="G7">
        <v>196</v>
      </c>
    </row>
    <row r="8" spans="1:7" ht="12.75">
      <c r="A8">
        <v>27107</v>
      </c>
      <c r="B8" t="s">
        <v>161</v>
      </c>
      <c r="C8" t="s">
        <v>77</v>
      </c>
      <c r="D8" s="74">
        <v>-0.06683385579937307</v>
      </c>
      <c r="E8">
        <v>205</v>
      </c>
      <c r="F8" s="74">
        <v>0.4546795235394214</v>
      </c>
      <c r="G8">
        <v>198</v>
      </c>
    </row>
    <row r="9" spans="1:7" ht="12.75">
      <c r="A9">
        <v>27155</v>
      </c>
      <c r="B9" t="s">
        <v>199</v>
      </c>
      <c r="C9" t="s">
        <v>77</v>
      </c>
      <c r="D9" s="74">
        <v>-0.07371723056240198</v>
      </c>
      <c r="E9">
        <v>212</v>
      </c>
      <c r="F9" s="74">
        <v>0.3648716378014145</v>
      </c>
      <c r="G9">
        <v>235</v>
      </c>
    </row>
    <row r="10" spans="1:7" ht="12.75">
      <c r="A10">
        <v>30011</v>
      </c>
      <c r="B10" t="s">
        <v>221</v>
      </c>
      <c r="C10" t="s">
        <v>213</v>
      </c>
      <c r="D10" s="74">
        <v>-0.09514304723885558</v>
      </c>
      <c r="E10">
        <v>224</v>
      </c>
      <c r="F10" s="74">
        <v>0.4132250945775535</v>
      </c>
      <c r="G10">
        <v>214</v>
      </c>
    </row>
    <row r="11" spans="1:7" ht="12.75">
      <c r="A11">
        <v>30041</v>
      </c>
      <c r="B11" t="s">
        <v>241</v>
      </c>
      <c r="C11" t="s">
        <v>213</v>
      </c>
      <c r="D11" s="74">
        <v>-0.0555681431970092</v>
      </c>
      <c r="E11">
        <v>193</v>
      </c>
      <c r="F11" s="74">
        <v>0.39121247902554224</v>
      </c>
      <c r="G11">
        <v>223</v>
      </c>
    </row>
    <row r="12" spans="1:7" ht="12.75">
      <c r="A12">
        <v>30051</v>
      </c>
      <c r="B12" t="s">
        <v>249</v>
      </c>
      <c r="C12" t="s">
        <v>213</v>
      </c>
      <c r="D12" s="74">
        <v>-0.05969498910675386</v>
      </c>
      <c r="E12">
        <v>199</v>
      </c>
      <c r="F12" s="74">
        <v>-0.027931067867170145</v>
      </c>
      <c r="G12">
        <v>273</v>
      </c>
    </row>
    <row r="13" spans="1:7" ht="12.75">
      <c r="A13">
        <v>30071</v>
      </c>
      <c r="B13" t="s">
        <v>260</v>
      </c>
      <c r="C13" t="s">
        <v>213</v>
      </c>
      <c r="D13" s="74">
        <v>-0.10885144295951965</v>
      </c>
      <c r="E13">
        <v>239</v>
      </c>
      <c r="F13" s="74">
        <v>0.2839040364490639</v>
      </c>
      <c r="G13">
        <v>254</v>
      </c>
    </row>
    <row r="14" spans="1:7" ht="12.75">
      <c r="A14">
        <v>30075</v>
      </c>
      <c r="B14" t="s">
        <v>263</v>
      </c>
      <c r="C14" t="s">
        <v>213</v>
      </c>
      <c r="D14" s="74">
        <v>-0.11100478468899522</v>
      </c>
      <c r="E14">
        <v>242</v>
      </c>
      <c r="F14" s="74">
        <v>0.34273318872017344</v>
      </c>
      <c r="G14">
        <v>238</v>
      </c>
    </row>
    <row r="15" spans="1:7" ht="12.75">
      <c r="A15">
        <v>30087</v>
      </c>
      <c r="B15" t="s">
        <v>271</v>
      </c>
      <c r="C15" t="s">
        <v>213</v>
      </c>
      <c r="D15" s="74">
        <v>-0.10680628272251314</v>
      </c>
      <c r="E15">
        <v>237</v>
      </c>
      <c r="F15" s="74">
        <v>0.40486799228569526</v>
      </c>
      <c r="G15">
        <v>216</v>
      </c>
    </row>
    <row r="16" spans="1:7" ht="12.75">
      <c r="A16">
        <v>38003</v>
      </c>
      <c r="B16" t="s">
        <v>292</v>
      </c>
      <c r="C16" t="s">
        <v>291</v>
      </c>
      <c r="D16" s="74">
        <v>-0.061379035472299726</v>
      </c>
      <c r="E16">
        <v>200</v>
      </c>
      <c r="F16" s="74">
        <v>0.39078898629460435</v>
      </c>
      <c r="G16">
        <v>224</v>
      </c>
    </row>
    <row r="17" spans="1:7" ht="12.75">
      <c r="A17">
        <v>38027</v>
      </c>
      <c r="B17" t="s">
        <v>310</v>
      </c>
      <c r="C17" t="s">
        <v>291</v>
      </c>
      <c r="D17" s="74">
        <v>-0.06574042697390714</v>
      </c>
      <c r="E17">
        <v>203</v>
      </c>
      <c r="F17" s="74">
        <v>0.1743113625184456</v>
      </c>
      <c r="G17">
        <v>264</v>
      </c>
    </row>
    <row r="18" spans="1:7" ht="12.75">
      <c r="A18">
        <v>38033</v>
      </c>
      <c r="B18" t="s">
        <v>238</v>
      </c>
      <c r="C18" t="s">
        <v>291</v>
      </c>
      <c r="D18" s="74">
        <v>-0.0872865275142315</v>
      </c>
      <c r="E18">
        <v>221</v>
      </c>
      <c r="F18" s="74">
        <v>0.27039693247177454</v>
      </c>
      <c r="G18">
        <v>256</v>
      </c>
    </row>
    <row r="19" spans="1:7" ht="12.75">
      <c r="A19">
        <v>38039</v>
      </c>
      <c r="B19" t="s">
        <v>316</v>
      </c>
      <c r="C19" t="s">
        <v>291</v>
      </c>
      <c r="D19" s="74">
        <v>-0.16621253405994552</v>
      </c>
      <c r="E19">
        <v>260</v>
      </c>
      <c r="F19" s="74">
        <v>0.4242925503633248</v>
      </c>
      <c r="G19">
        <v>204</v>
      </c>
    </row>
    <row r="20" spans="1:7" ht="12.75">
      <c r="A20">
        <v>38049</v>
      </c>
      <c r="B20" t="s">
        <v>321</v>
      </c>
      <c r="C20" t="s">
        <v>291</v>
      </c>
      <c r="D20" s="74">
        <v>-0.08287377450980393</v>
      </c>
      <c r="E20">
        <v>217</v>
      </c>
      <c r="F20" s="74">
        <v>0.3325344517675255</v>
      </c>
      <c r="G20">
        <v>241</v>
      </c>
    </row>
    <row r="21" spans="1:7" ht="12.75">
      <c r="A21">
        <v>38055</v>
      </c>
      <c r="B21" t="s">
        <v>324</v>
      </c>
      <c r="C21" t="s">
        <v>291</v>
      </c>
      <c r="D21" s="74">
        <v>-0.10959166108826623</v>
      </c>
      <c r="E21">
        <v>240</v>
      </c>
      <c r="F21" s="74">
        <v>0.42148274058577395</v>
      </c>
      <c r="G21">
        <v>208</v>
      </c>
    </row>
    <row r="22" spans="1:7" ht="12.75">
      <c r="A22">
        <v>38063</v>
      </c>
      <c r="B22" t="s">
        <v>329</v>
      </c>
      <c r="C22" t="s">
        <v>291</v>
      </c>
      <c r="D22" s="74">
        <v>-0.1575963718820862</v>
      </c>
      <c r="E22">
        <v>258</v>
      </c>
      <c r="F22" s="74">
        <v>0.13526993696903267</v>
      </c>
      <c r="G22">
        <v>267</v>
      </c>
    </row>
    <row r="23" spans="1:7" ht="12.75">
      <c r="A23">
        <v>38069</v>
      </c>
      <c r="B23" t="s">
        <v>332</v>
      </c>
      <c r="C23" t="s">
        <v>291</v>
      </c>
      <c r="D23" s="74">
        <v>-0.07462391132224866</v>
      </c>
      <c r="E23">
        <v>214</v>
      </c>
      <c r="F23" s="74">
        <v>0.31365865327113984</v>
      </c>
      <c r="G23">
        <v>249</v>
      </c>
    </row>
    <row r="24" spans="1:7" ht="12.75">
      <c r="A24">
        <v>38083</v>
      </c>
      <c r="B24" t="s">
        <v>276</v>
      </c>
      <c r="C24" t="s">
        <v>291</v>
      </c>
      <c r="D24" s="74">
        <v>-0.2039106145251397</v>
      </c>
      <c r="E24">
        <v>270</v>
      </c>
      <c r="F24" s="74">
        <v>0.43078592466284293</v>
      </c>
      <c r="G24">
        <v>201</v>
      </c>
    </row>
    <row r="25" spans="1:7" ht="12.75">
      <c r="A25">
        <v>38091</v>
      </c>
      <c r="B25" t="s">
        <v>195</v>
      </c>
      <c r="C25" t="s">
        <v>291</v>
      </c>
      <c r="D25" s="74">
        <v>-0.06694214876033056</v>
      </c>
      <c r="E25">
        <v>207</v>
      </c>
      <c r="F25" s="74">
        <v>0.2530394273378025</v>
      </c>
      <c r="G25">
        <v>258</v>
      </c>
    </row>
    <row r="26" spans="1:7" ht="12.75">
      <c r="A26">
        <v>38103</v>
      </c>
      <c r="B26" t="s">
        <v>351</v>
      </c>
      <c r="C26" t="s">
        <v>291</v>
      </c>
      <c r="D26" s="74">
        <v>-0.12994542974079126</v>
      </c>
      <c r="E26">
        <v>249</v>
      </c>
      <c r="F26" s="74">
        <v>0.2625831769322642</v>
      </c>
      <c r="G26">
        <v>257</v>
      </c>
    </row>
    <row r="27" spans="1:7" ht="12.75">
      <c r="A27">
        <v>46075</v>
      </c>
      <c r="B27" t="s">
        <v>396</v>
      </c>
      <c r="C27" t="s">
        <v>354</v>
      </c>
      <c r="D27" s="74">
        <v>-0.09894259818731121</v>
      </c>
      <c r="E27">
        <v>228</v>
      </c>
      <c r="F27" s="74">
        <v>0.3076769591460069</v>
      </c>
      <c r="G27">
        <v>252</v>
      </c>
    </row>
    <row r="28" spans="1:7" ht="12.75">
      <c r="A28">
        <v>46105</v>
      </c>
      <c r="B28" t="s">
        <v>412</v>
      </c>
      <c r="C28" t="s">
        <v>354</v>
      </c>
      <c r="D28" s="74">
        <v>-0.14471007121057988</v>
      </c>
      <c r="E28">
        <v>254</v>
      </c>
      <c r="F28" s="74">
        <v>0.3924146797568957</v>
      </c>
      <c r="G28">
        <v>221</v>
      </c>
    </row>
    <row r="29" spans="1:7" ht="12.75">
      <c r="A29">
        <v>46123</v>
      </c>
      <c r="B29" t="s">
        <v>423</v>
      </c>
      <c r="C29" t="s">
        <v>354</v>
      </c>
      <c r="D29" s="74">
        <v>-0.07134604274985556</v>
      </c>
      <c r="E29">
        <v>211</v>
      </c>
      <c r="F29" s="74">
        <v>0.37278774946654947</v>
      </c>
      <c r="G29">
        <v>231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Ninth District Rural Census Summary</dc:title>
  <dc:subject/>
  <dc:creator>Rob Grunewald</dc:creator>
  <cp:keywords/>
  <dc:description/>
  <cp:lastModifiedBy>Diane Wells</cp:lastModifiedBy>
  <cp:lastPrinted>2002-08-28T22:50:45Z</cp:lastPrinted>
  <dcterms:created xsi:type="dcterms:W3CDTF">2002-07-10T20:22:05Z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